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fileSharing readOnlyRecommended="1"/>
  <workbookPr backupFile="1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Jiri\Documents\REO TRADE\C E N Í K Y\Julabo\R-2022\"/>
    </mc:Choice>
  </mc:AlternateContent>
  <xr:revisionPtr revIDLastSave="0" documentId="13_ncr:1_{A8116CEB-2B52-4965-9C14-33245677A5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ice List" sheetId="1" r:id="rId1"/>
  </sheets>
  <definedNames>
    <definedName name="_xlnm.Print_Titles" localSheetId="0">'Price List'!#REF!</definedName>
    <definedName name="PL_Euro">'Price List'!$C$10:$I$658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AC664" i="1" l="1"/>
  <c r="AC659" i="1"/>
  <c r="AC655" i="1"/>
  <c r="AC654" i="1"/>
  <c r="D635" i="1"/>
  <c r="AC630" i="1"/>
  <c r="AC625" i="1"/>
  <c r="AC624" i="1"/>
  <c r="AC623" i="1"/>
  <c r="AC618" i="1"/>
  <c r="AC617" i="1"/>
  <c r="AC616" i="1"/>
  <c r="AC615" i="1"/>
  <c r="AC614" i="1"/>
  <c r="AC612" i="1"/>
  <c r="AC535" i="1"/>
  <c r="AC348" i="1"/>
  <c r="AC347" i="1"/>
  <c r="AC346" i="1"/>
  <c r="AC345" i="1"/>
  <c r="D343" i="1"/>
  <c r="AC341" i="1"/>
  <c r="AC339" i="1"/>
  <c r="AC331" i="1"/>
  <c r="AC329" i="1"/>
  <c r="AC328" i="1"/>
  <c r="AC327" i="1"/>
  <c r="AC323" i="1"/>
  <c r="AC304" i="1"/>
  <c r="AC303" i="1"/>
  <c r="AC302" i="1"/>
  <c r="AC301" i="1"/>
  <c r="AC295" i="1"/>
  <c r="AC294" i="1"/>
  <c r="AC293" i="1"/>
  <c r="AC292" i="1"/>
  <c r="AC291" i="1"/>
  <c r="AC290" i="1"/>
  <c r="AC289" i="1"/>
  <c r="AC288" i="1"/>
  <c r="AC287" i="1"/>
  <c r="AC286" i="1"/>
  <c r="AC281" i="1"/>
  <c r="AC280" i="1"/>
  <c r="AC279" i="1"/>
  <c r="AC278" i="1"/>
  <c r="AC277" i="1"/>
  <c r="AC274" i="1"/>
  <c r="AC270" i="1"/>
  <c r="AC268" i="1"/>
  <c r="AC264" i="1"/>
  <c r="AC260" i="1"/>
  <c r="AC255" i="1"/>
  <c r="AC254" i="1"/>
  <c r="AC243" i="1"/>
  <c r="D236" i="1"/>
  <c r="D235" i="1"/>
  <c r="AC233" i="1"/>
  <c r="AC203" i="1"/>
  <c r="AC194" i="1"/>
  <c r="AC193" i="1"/>
  <c r="AC192" i="1"/>
  <c r="AC191" i="1"/>
  <c r="AC190" i="1"/>
  <c r="AC183" i="1"/>
  <c r="AC158" i="1"/>
  <c r="AC156" i="1"/>
  <c r="AC154" i="1"/>
  <c r="AC153" i="1"/>
  <c r="AC152" i="1"/>
  <c r="AC151" i="1"/>
  <c r="AC150" i="1"/>
  <c r="AC108" i="1"/>
  <c r="AC107" i="1"/>
  <c r="AC87" i="1"/>
  <c r="AC548" i="1" l="1"/>
  <c r="AC547" i="1"/>
  <c r="B547" i="1" s="1"/>
  <c r="AC546" i="1"/>
  <c r="AC545" i="1"/>
  <c r="AI545" i="1" s="1"/>
  <c r="AJ545" i="1" s="1"/>
  <c r="AC544" i="1"/>
  <c r="AC543" i="1"/>
  <c r="AC542" i="1"/>
  <c r="AC541" i="1"/>
  <c r="B541" i="1" s="1"/>
  <c r="AC540" i="1"/>
  <c r="AC539" i="1"/>
  <c r="AI539" i="1" s="1"/>
  <c r="AJ539" i="1" s="1"/>
  <c r="AC538" i="1"/>
  <c r="AC537" i="1"/>
  <c r="B537" i="1" s="1"/>
  <c r="AC536" i="1"/>
  <c r="AI535" i="1"/>
  <c r="AJ535" i="1" s="1"/>
  <c r="AC534" i="1"/>
  <c r="AC533" i="1"/>
  <c r="B542" i="1"/>
  <c r="B540" i="1"/>
  <c r="AI538" i="1"/>
  <c r="AJ538" i="1" s="1"/>
  <c r="B536" i="1"/>
  <c r="B545" i="1"/>
  <c r="AI543" i="1"/>
  <c r="AJ543" i="1" s="1"/>
  <c r="B538" i="1"/>
  <c r="B534" i="1"/>
  <c r="AC468" i="1"/>
  <c r="AC493" i="1"/>
  <c r="AC500" i="1"/>
  <c r="B500" i="1" s="1"/>
  <c r="AC509" i="1"/>
  <c r="AC521" i="1"/>
  <c r="AC520" i="1"/>
  <c r="AC557" i="1"/>
  <c r="AI557" i="1" s="1"/>
  <c r="AJ557" i="1" s="1"/>
  <c r="AC558" i="1"/>
  <c r="AC565" i="1"/>
  <c r="AI565" i="1" s="1"/>
  <c r="AJ565" i="1" s="1"/>
  <c r="AC583" i="1"/>
  <c r="B583" i="1" s="1"/>
  <c r="AC657" i="1"/>
  <c r="AC663" i="1"/>
  <c r="AC674" i="1"/>
  <c r="AC673" i="1"/>
  <c r="AI673" i="1" s="1"/>
  <c r="AJ673" i="1" s="1"/>
  <c r="AC672" i="1"/>
  <c r="AC671" i="1"/>
  <c r="AI671" i="1" s="1"/>
  <c r="AJ671" i="1" s="1"/>
  <c r="AC670" i="1"/>
  <c r="AC669" i="1"/>
  <c r="AI669" i="1" s="1"/>
  <c r="AJ669" i="1" s="1"/>
  <c r="AC667" i="1"/>
  <c r="AC666" i="1"/>
  <c r="B666" i="1" s="1"/>
  <c r="AC665" i="1"/>
  <c r="B664" i="1"/>
  <c r="AC662" i="1"/>
  <c r="B662" i="1" s="1"/>
  <c r="AC661" i="1"/>
  <c r="AC660" i="1"/>
  <c r="B660" i="1" s="1"/>
  <c r="AC658" i="1"/>
  <c r="B658" i="1" s="1"/>
  <c r="AC656" i="1"/>
  <c r="B656" i="1" s="1"/>
  <c r="AC653" i="1"/>
  <c r="AC652" i="1"/>
  <c r="AC651" i="1"/>
  <c r="AC650" i="1"/>
  <c r="AC649" i="1"/>
  <c r="AC648" i="1"/>
  <c r="AC647" i="1"/>
  <c r="AC646" i="1"/>
  <c r="AC645" i="1"/>
  <c r="AC644" i="1"/>
  <c r="AC643" i="1"/>
  <c r="AC642" i="1"/>
  <c r="AC641" i="1"/>
  <c r="AC640" i="1"/>
  <c r="AC639" i="1"/>
  <c r="AC638" i="1"/>
  <c r="AC634" i="1"/>
  <c r="B634" i="1" s="1"/>
  <c r="B630" i="1"/>
  <c r="D630" i="1" s="1"/>
  <c r="B625" i="1"/>
  <c r="AC620" i="1"/>
  <c r="AC619" i="1"/>
  <c r="B619" i="1" s="1"/>
  <c r="B612" i="1"/>
  <c r="AC611" i="1"/>
  <c r="B611" i="1" s="1"/>
  <c r="AC609" i="1"/>
  <c r="AC608" i="1"/>
  <c r="AI608" i="1" s="1"/>
  <c r="AJ608" i="1" s="1"/>
  <c r="AC607" i="1"/>
  <c r="AC606" i="1"/>
  <c r="AI606" i="1" s="1"/>
  <c r="AJ606" i="1" s="1"/>
  <c r="AC605" i="1"/>
  <c r="AC604" i="1"/>
  <c r="AI604" i="1" s="1"/>
  <c r="AJ604" i="1" s="1"/>
  <c r="AC599" i="1"/>
  <c r="AC598" i="1"/>
  <c r="B598" i="1"/>
  <c r="AC597" i="1"/>
  <c r="AC596" i="1"/>
  <c r="B596" i="1" s="1"/>
  <c r="AC595" i="1"/>
  <c r="AC594" i="1"/>
  <c r="B594" i="1" s="1"/>
  <c r="AC593" i="1"/>
  <c r="AC592" i="1"/>
  <c r="B592" i="1" s="1"/>
  <c r="AC591" i="1"/>
  <c r="AC590" i="1"/>
  <c r="B590" i="1" s="1"/>
  <c r="AC589" i="1"/>
  <c r="AC588" i="1"/>
  <c r="B588" i="1" s="1"/>
  <c r="AC587" i="1"/>
  <c r="AC586" i="1"/>
  <c r="B586" i="1" s="1"/>
  <c r="AC585" i="1"/>
  <c r="AC584" i="1"/>
  <c r="B584" i="1" s="1"/>
  <c r="AC582" i="1"/>
  <c r="B582" i="1" s="1"/>
  <c r="AC581" i="1"/>
  <c r="AC580" i="1"/>
  <c r="B580" i="1" s="1"/>
  <c r="AC579" i="1"/>
  <c r="AC576" i="1"/>
  <c r="AC575" i="1"/>
  <c r="B575" i="1" s="1"/>
  <c r="AC574" i="1"/>
  <c r="AC573" i="1"/>
  <c r="B573" i="1" s="1"/>
  <c r="AC569" i="1"/>
  <c r="AC566" i="1"/>
  <c r="AC564" i="1"/>
  <c r="AC563" i="1"/>
  <c r="AI563" i="1" s="1"/>
  <c r="AJ563" i="1" s="1"/>
  <c r="AC562" i="1"/>
  <c r="AC561" i="1"/>
  <c r="AI561" i="1" s="1"/>
  <c r="AJ561" i="1" s="1"/>
  <c r="AC560" i="1"/>
  <c r="AC559" i="1"/>
  <c r="AI559" i="1" s="1"/>
  <c r="AJ559" i="1" s="1"/>
  <c r="AC556" i="1"/>
  <c r="AI541" i="1"/>
  <c r="AJ541" i="1" s="1"/>
  <c r="AI537" i="1"/>
  <c r="AJ537" i="1" s="1"/>
  <c r="AI533" i="1"/>
  <c r="AJ533" i="1" s="1"/>
  <c r="AC532" i="1"/>
  <c r="AC531" i="1"/>
  <c r="AI531" i="1" s="1"/>
  <c r="AJ531" i="1" s="1"/>
  <c r="AC530" i="1"/>
  <c r="AC529" i="1"/>
  <c r="AI529" i="1" s="1"/>
  <c r="AJ529" i="1" s="1"/>
  <c r="AC528" i="1"/>
  <c r="AC527" i="1"/>
  <c r="AI527" i="1" s="1"/>
  <c r="AJ527" i="1" s="1"/>
  <c r="AC526" i="1"/>
  <c r="AC525" i="1"/>
  <c r="AI525" i="1" s="1"/>
  <c r="AJ525" i="1" s="1"/>
  <c r="AC524" i="1"/>
  <c r="AC523" i="1"/>
  <c r="AI523" i="1" s="1"/>
  <c r="AJ523" i="1" s="1"/>
  <c r="AC522" i="1"/>
  <c r="AI521" i="1"/>
  <c r="AJ521" i="1" s="1"/>
  <c r="AC519" i="1"/>
  <c r="AI519" i="1" s="1"/>
  <c r="AJ519" i="1" s="1"/>
  <c r="AC518" i="1"/>
  <c r="AC517" i="1"/>
  <c r="AI517" i="1" s="1"/>
  <c r="AJ517" i="1" s="1"/>
  <c r="AC516" i="1"/>
  <c r="AC515" i="1"/>
  <c r="AI515" i="1" s="1"/>
  <c r="AJ515" i="1" s="1"/>
  <c r="AC514" i="1"/>
  <c r="AC513" i="1"/>
  <c r="AI513" i="1" s="1"/>
  <c r="AJ513" i="1" s="1"/>
  <c r="AC512" i="1"/>
  <c r="AC511" i="1"/>
  <c r="AI511" i="1" s="1"/>
  <c r="AJ511" i="1" s="1"/>
  <c r="AC510" i="1"/>
  <c r="AI509" i="1"/>
  <c r="AJ509" i="1" s="1"/>
  <c r="AC508" i="1"/>
  <c r="AC507" i="1"/>
  <c r="AI507" i="1" s="1"/>
  <c r="AJ507" i="1" s="1"/>
  <c r="AC506" i="1"/>
  <c r="AC505" i="1"/>
  <c r="AC504" i="1"/>
  <c r="AC503" i="1"/>
  <c r="AI503" i="1" s="1"/>
  <c r="AJ503" i="1" s="1"/>
  <c r="AC502" i="1"/>
  <c r="AC501" i="1"/>
  <c r="AI501" i="1" s="1"/>
  <c r="AJ501" i="1" s="1"/>
  <c r="AC499" i="1"/>
  <c r="AI499" i="1" s="1"/>
  <c r="AJ499" i="1" s="1"/>
  <c r="AC498" i="1"/>
  <c r="AC497" i="1"/>
  <c r="AI497" i="1" s="1"/>
  <c r="AJ497" i="1" s="1"/>
  <c r="AC496" i="1"/>
  <c r="AC495" i="1"/>
  <c r="AI495" i="1" s="1"/>
  <c r="AJ495" i="1" s="1"/>
  <c r="AC494" i="1"/>
  <c r="AC492" i="1"/>
  <c r="AC491" i="1"/>
  <c r="AC490" i="1"/>
  <c r="AC489" i="1"/>
  <c r="AC488" i="1"/>
  <c r="AC487" i="1"/>
  <c r="B487" i="1" s="1"/>
  <c r="AC486" i="1"/>
  <c r="AC485" i="1"/>
  <c r="B485" i="1" s="1"/>
  <c r="D485" i="1" s="1"/>
  <c r="AC484" i="1"/>
  <c r="AC483" i="1"/>
  <c r="B483" i="1" s="1"/>
  <c r="D483" i="1" s="1"/>
  <c r="AC481" i="1"/>
  <c r="AC480" i="1"/>
  <c r="AC479" i="1"/>
  <c r="AC478" i="1"/>
  <c r="AC477" i="1"/>
  <c r="AC476" i="1"/>
  <c r="AC475" i="1"/>
  <c r="AC474" i="1"/>
  <c r="AC473" i="1"/>
  <c r="AC472" i="1"/>
  <c r="AC471" i="1"/>
  <c r="AC470" i="1"/>
  <c r="AC469" i="1"/>
  <c r="AC467" i="1"/>
  <c r="AC466" i="1"/>
  <c r="AC465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35" i="1"/>
  <c r="AC433" i="1"/>
  <c r="AC430" i="1"/>
  <c r="AC429" i="1"/>
  <c r="AC428" i="1"/>
  <c r="B428" i="1" s="1"/>
  <c r="AC427" i="1"/>
  <c r="AC426" i="1"/>
  <c r="B426" i="1" s="1"/>
  <c r="AC425" i="1"/>
  <c r="AC424" i="1"/>
  <c r="B424" i="1" s="1"/>
  <c r="AC423" i="1"/>
  <c r="AC422" i="1"/>
  <c r="B422" i="1" s="1"/>
  <c r="AC421" i="1"/>
  <c r="B421" i="1" s="1"/>
  <c r="AC420" i="1"/>
  <c r="AC419" i="1"/>
  <c r="B419" i="1" s="1"/>
  <c r="AC418" i="1"/>
  <c r="AC417" i="1"/>
  <c r="B417" i="1" s="1"/>
  <c r="AC404" i="1"/>
  <c r="B404" i="1" s="1"/>
  <c r="AC407" i="1"/>
  <c r="B407" i="1" s="1"/>
  <c r="AC408" i="1"/>
  <c r="AC409" i="1"/>
  <c r="B408" i="1"/>
  <c r="AC406" i="1"/>
  <c r="B406" i="1" s="1"/>
  <c r="AC405" i="1"/>
  <c r="AC403" i="1"/>
  <c r="AC402" i="1"/>
  <c r="B402" i="1" s="1"/>
  <c r="AC401" i="1"/>
  <c r="AC400" i="1"/>
  <c r="B400" i="1" s="1"/>
  <c r="AC399" i="1"/>
  <c r="AC398" i="1"/>
  <c r="B398" i="1" s="1"/>
  <c r="AC397" i="1"/>
  <c r="AC396" i="1"/>
  <c r="B396" i="1" s="1"/>
  <c r="AC395" i="1"/>
  <c r="AC394" i="1"/>
  <c r="B394" i="1" s="1"/>
  <c r="AC393" i="1"/>
  <c r="AC392" i="1"/>
  <c r="B392" i="1" s="1"/>
  <c r="AC391" i="1"/>
  <c r="AC382" i="1"/>
  <c r="D636" i="1"/>
  <c r="D631" i="1"/>
  <c r="D506" i="1"/>
  <c r="D504" i="1"/>
  <c r="D492" i="1"/>
  <c r="D482" i="1"/>
  <c r="D481" i="1"/>
  <c r="D479" i="1"/>
  <c r="D477" i="1"/>
  <c r="D475" i="1"/>
  <c r="D473" i="1"/>
  <c r="D471" i="1"/>
  <c r="D415" i="1"/>
  <c r="B675" i="1"/>
  <c r="B674" i="1"/>
  <c r="B673" i="1"/>
  <c r="B672" i="1"/>
  <c r="B671" i="1"/>
  <c r="B670" i="1"/>
  <c r="B669" i="1"/>
  <c r="B668" i="1"/>
  <c r="B667" i="1"/>
  <c r="B665" i="1"/>
  <c r="B663" i="1"/>
  <c r="D663" i="1" s="1"/>
  <c r="B661" i="1"/>
  <c r="B659" i="1"/>
  <c r="B657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3" i="1"/>
  <c r="B632" i="1"/>
  <c r="B631" i="1"/>
  <c r="B629" i="1"/>
  <c r="B628" i="1"/>
  <c r="B627" i="1"/>
  <c r="B626" i="1"/>
  <c r="B624" i="1"/>
  <c r="B623" i="1"/>
  <c r="B622" i="1"/>
  <c r="B621" i="1"/>
  <c r="B620" i="1"/>
  <c r="B618" i="1"/>
  <c r="B617" i="1"/>
  <c r="B616" i="1"/>
  <c r="B615" i="1"/>
  <c r="B614" i="1"/>
  <c r="B613" i="1"/>
  <c r="B610" i="1"/>
  <c r="D610" i="1" s="1"/>
  <c r="B609" i="1"/>
  <c r="B608" i="1"/>
  <c r="B607" i="1"/>
  <c r="B606" i="1"/>
  <c r="B605" i="1"/>
  <c r="B604" i="1"/>
  <c r="B603" i="1"/>
  <c r="B602" i="1"/>
  <c r="B601" i="1"/>
  <c r="B600" i="1"/>
  <c r="B599" i="1"/>
  <c r="B597" i="1"/>
  <c r="B595" i="1"/>
  <c r="B593" i="1"/>
  <c r="B591" i="1"/>
  <c r="B589" i="1"/>
  <c r="B587" i="1"/>
  <c r="B585" i="1"/>
  <c r="B581" i="1"/>
  <c r="B579" i="1"/>
  <c r="B578" i="1"/>
  <c r="B577" i="1"/>
  <c r="B576" i="1"/>
  <c r="B574" i="1"/>
  <c r="B572" i="1"/>
  <c r="B571" i="1"/>
  <c r="B570" i="1"/>
  <c r="B569" i="1"/>
  <c r="B568" i="1"/>
  <c r="B567" i="1"/>
  <c r="B566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6" i="1"/>
  <c r="B544" i="1"/>
  <c r="B543" i="1"/>
  <c r="B539" i="1"/>
  <c r="B535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D505" i="1" s="1"/>
  <c r="B504" i="1"/>
  <c r="B503" i="1"/>
  <c r="B502" i="1"/>
  <c r="B501" i="1"/>
  <c r="B499" i="1"/>
  <c r="B498" i="1"/>
  <c r="B497" i="1"/>
  <c r="B496" i="1"/>
  <c r="B495" i="1"/>
  <c r="B494" i="1"/>
  <c r="B493" i="1"/>
  <c r="D493" i="1" s="1"/>
  <c r="B492" i="1"/>
  <c r="B491" i="1"/>
  <c r="D491" i="1" s="1"/>
  <c r="B490" i="1"/>
  <c r="B489" i="1"/>
  <c r="B488" i="1"/>
  <c r="B486" i="1"/>
  <c r="B484" i="1"/>
  <c r="D484" i="1" s="1"/>
  <c r="B482" i="1"/>
  <c r="B481" i="1"/>
  <c r="B480" i="1"/>
  <c r="D480" i="1" s="1"/>
  <c r="B479" i="1"/>
  <c r="B478" i="1"/>
  <c r="D478" i="1" s="1"/>
  <c r="B477" i="1"/>
  <c r="B476" i="1"/>
  <c r="D476" i="1" s="1"/>
  <c r="B475" i="1"/>
  <c r="B474" i="1"/>
  <c r="D474" i="1" s="1"/>
  <c r="B473" i="1"/>
  <c r="B472" i="1"/>
  <c r="D472" i="1" s="1"/>
  <c r="B471" i="1"/>
  <c r="B470" i="1"/>
  <c r="D470" i="1" s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D429" i="1" s="1"/>
  <c r="B427" i="1"/>
  <c r="B425" i="1"/>
  <c r="B423" i="1"/>
  <c r="B420" i="1"/>
  <c r="B418" i="1"/>
  <c r="B416" i="1"/>
  <c r="B415" i="1"/>
  <c r="B414" i="1"/>
  <c r="B413" i="1"/>
  <c r="B412" i="1"/>
  <c r="B411" i="1"/>
  <c r="B410" i="1"/>
  <c r="B409" i="1"/>
  <c r="B405" i="1"/>
  <c r="B403" i="1"/>
  <c r="B401" i="1"/>
  <c r="B399" i="1"/>
  <c r="B397" i="1"/>
  <c r="B395" i="1"/>
  <c r="B393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AC49" i="1"/>
  <c r="AC52" i="1"/>
  <c r="AC81" i="1"/>
  <c r="AC84" i="1"/>
  <c r="AC97" i="1"/>
  <c r="AC187" i="1"/>
  <c r="AC238" i="1"/>
  <c r="AC258" i="1"/>
  <c r="AC321" i="1"/>
  <c r="AC320" i="1"/>
  <c r="AC381" i="1"/>
  <c r="AC380" i="1"/>
  <c r="AC379" i="1"/>
  <c r="AC378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0" i="1"/>
  <c r="AC363" i="1"/>
  <c r="AC362" i="1"/>
  <c r="AC361" i="1"/>
  <c r="AC364" i="1"/>
  <c r="AC359" i="1"/>
  <c r="AC358" i="1"/>
  <c r="AC357" i="1"/>
  <c r="AC356" i="1"/>
  <c r="AC355" i="1"/>
  <c r="AC354" i="1"/>
  <c r="AC351" i="1"/>
  <c r="AC353" i="1"/>
  <c r="AC352" i="1"/>
  <c r="AC350" i="1"/>
  <c r="AC349" i="1"/>
  <c r="AC344" i="1"/>
  <c r="AC343" i="1"/>
  <c r="AC342" i="1"/>
  <c r="AC340" i="1"/>
  <c r="AC338" i="1"/>
  <c r="AC337" i="1"/>
  <c r="AC336" i="1"/>
  <c r="AC335" i="1"/>
  <c r="AC334" i="1"/>
  <c r="AC333" i="1"/>
  <c r="AC332" i="1"/>
  <c r="AC330" i="1"/>
  <c r="AC326" i="1"/>
  <c r="AC322" i="1"/>
  <c r="AC325" i="1"/>
  <c r="AC324" i="1"/>
  <c r="AC319" i="1"/>
  <c r="AC318" i="1"/>
  <c r="AC317" i="1"/>
  <c r="AC316" i="1"/>
  <c r="AC315" i="1"/>
  <c r="AC314" i="1"/>
  <c r="AC312" i="1"/>
  <c r="AC313" i="1"/>
  <c r="AC311" i="1"/>
  <c r="AC310" i="1"/>
  <c r="AC309" i="1"/>
  <c r="AC308" i="1"/>
  <c r="AC307" i="1"/>
  <c r="AC306" i="1"/>
  <c r="AC305" i="1"/>
  <c r="AC300" i="1"/>
  <c r="AC299" i="1"/>
  <c r="AC298" i="1"/>
  <c r="AC297" i="1"/>
  <c r="AC296" i="1"/>
  <c r="AC285" i="1"/>
  <c r="AC284" i="1"/>
  <c r="AC283" i="1"/>
  <c r="AC282" i="1"/>
  <c r="AC276" i="1"/>
  <c r="AC275" i="1"/>
  <c r="AC273" i="1"/>
  <c r="AC272" i="1"/>
  <c r="AC271" i="1"/>
  <c r="AC269" i="1"/>
  <c r="AC267" i="1"/>
  <c r="AC266" i="1"/>
  <c r="AC265" i="1"/>
  <c r="AC263" i="1"/>
  <c r="AC262" i="1"/>
  <c r="AC261" i="1"/>
  <c r="AC259" i="1"/>
  <c r="AC257" i="1"/>
  <c r="AC256" i="1"/>
  <c r="AC253" i="1"/>
  <c r="AC252" i="1"/>
  <c r="AC251" i="1"/>
  <c r="AC250" i="1"/>
  <c r="AC249" i="1"/>
  <c r="AC248" i="1"/>
  <c r="AC247" i="1"/>
  <c r="AC246" i="1"/>
  <c r="AC245" i="1"/>
  <c r="AC244" i="1"/>
  <c r="AC242" i="1"/>
  <c r="AC241" i="1"/>
  <c r="AC240" i="1"/>
  <c r="AC239" i="1"/>
  <c r="AC237" i="1"/>
  <c r="AC236" i="1"/>
  <c r="AC235" i="1"/>
  <c r="AC234" i="1"/>
  <c r="AC232" i="1"/>
  <c r="AC231" i="1"/>
  <c r="AC230" i="1"/>
  <c r="AC229" i="1"/>
  <c r="AC228" i="1"/>
  <c r="AC225" i="1"/>
  <c r="AC227" i="1"/>
  <c r="AC226" i="1"/>
  <c r="AC224" i="1"/>
  <c r="AC220" i="1"/>
  <c r="AC223" i="1"/>
  <c r="AC222" i="1"/>
  <c r="AC221" i="1"/>
  <c r="AC219" i="1"/>
  <c r="AC218" i="1"/>
  <c r="AC217" i="1"/>
  <c r="AC216" i="1"/>
  <c r="AC213" i="1"/>
  <c r="AC211" i="1"/>
  <c r="AC215" i="1"/>
  <c r="AC214" i="1"/>
  <c r="AC212" i="1"/>
  <c r="AC210" i="1"/>
  <c r="AC209" i="1"/>
  <c r="AC207" i="1"/>
  <c r="AC205" i="1"/>
  <c r="AC208" i="1"/>
  <c r="AC206" i="1"/>
  <c r="AC204" i="1"/>
  <c r="AC201" i="1"/>
  <c r="AC200" i="1"/>
  <c r="AC199" i="1"/>
  <c r="AC198" i="1"/>
  <c r="AC197" i="1"/>
  <c r="AC196" i="1"/>
  <c r="AC195" i="1"/>
  <c r="AC189" i="1"/>
  <c r="AC188" i="1"/>
  <c r="AC186" i="1"/>
  <c r="AC185" i="1"/>
  <c r="AC184" i="1"/>
  <c r="AC182" i="1"/>
  <c r="AC181" i="1"/>
  <c r="AC173" i="1"/>
  <c r="AC178" i="1"/>
  <c r="AC180" i="1"/>
  <c r="AC179" i="1"/>
  <c r="AC177" i="1"/>
  <c r="AC176" i="1"/>
  <c r="AC175" i="1"/>
  <c r="AC174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7" i="1"/>
  <c r="AC155" i="1"/>
  <c r="AC149" i="1"/>
  <c r="AC148" i="1"/>
  <c r="AC147" i="1"/>
  <c r="AC146" i="1"/>
  <c r="AC144" i="1"/>
  <c r="AC143" i="1"/>
  <c r="AC142" i="1"/>
  <c r="AC145" i="1"/>
  <c r="AC141" i="1"/>
  <c r="AC140" i="1"/>
  <c r="AC139" i="1"/>
  <c r="AC136" i="1"/>
  <c r="AC138" i="1"/>
  <c r="AC137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19" i="1"/>
  <c r="AC118" i="1"/>
  <c r="AC117" i="1"/>
  <c r="AC116" i="1"/>
  <c r="AC115" i="1"/>
  <c r="AC114" i="1"/>
  <c r="AC113" i="1"/>
  <c r="AC112" i="1"/>
  <c r="AC111" i="1"/>
  <c r="AC110" i="1"/>
  <c r="AC109" i="1"/>
  <c r="AC106" i="1"/>
  <c r="AC105" i="1"/>
  <c r="AC104" i="1"/>
  <c r="AC103" i="1"/>
  <c r="AC102" i="1"/>
  <c r="AC101" i="1"/>
  <c r="AC100" i="1"/>
  <c r="AC99" i="1"/>
  <c r="AC98" i="1"/>
  <c r="AC96" i="1"/>
  <c r="AC95" i="1"/>
  <c r="AC94" i="1"/>
  <c r="AC93" i="1"/>
  <c r="AC92" i="1"/>
  <c r="AC91" i="1"/>
  <c r="AC90" i="1"/>
  <c r="AC89" i="1"/>
  <c r="AC88" i="1"/>
  <c r="AC86" i="1"/>
  <c r="AC85" i="1"/>
  <c r="AC83" i="1"/>
  <c r="AC82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1" i="1"/>
  <c r="AC50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J675" i="1"/>
  <c r="AJ668" i="1"/>
  <c r="AJ663" i="1"/>
  <c r="AJ653" i="1"/>
  <c r="AJ651" i="1"/>
  <c r="AJ649" i="1"/>
  <c r="AJ647" i="1"/>
  <c r="AJ645" i="1"/>
  <c r="AJ643" i="1"/>
  <c r="AJ641" i="1"/>
  <c r="AJ639" i="1"/>
  <c r="AJ638" i="1"/>
  <c r="AJ637" i="1"/>
  <c r="AJ636" i="1"/>
  <c r="AJ635" i="1"/>
  <c r="AJ633" i="1"/>
  <c r="AJ632" i="1"/>
  <c r="AJ631" i="1"/>
  <c r="AJ629" i="1"/>
  <c r="AJ628" i="1"/>
  <c r="AJ627" i="1"/>
  <c r="AJ626" i="1"/>
  <c r="AJ622" i="1"/>
  <c r="AJ621" i="1"/>
  <c r="AJ617" i="1"/>
  <c r="AJ613" i="1"/>
  <c r="AJ610" i="1"/>
  <c r="AJ603" i="1"/>
  <c r="AJ602" i="1"/>
  <c r="AJ601" i="1"/>
  <c r="AJ600" i="1"/>
  <c r="AJ578" i="1"/>
  <c r="AJ577" i="1"/>
  <c r="AJ572" i="1"/>
  <c r="AJ571" i="1"/>
  <c r="AJ570" i="1"/>
  <c r="AJ569" i="1"/>
  <c r="AJ568" i="1"/>
  <c r="AJ567" i="1"/>
  <c r="AJ555" i="1"/>
  <c r="AJ554" i="1"/>
  <c r="AJ553" i="1"/>
  <c r="AJ552" i="1"/>
  <c r="AJ551" i="1"/>
  <c r="AJ550" i="1"/>
  <c r="AJ549" i="1"/>
  <c r="AJ506" i="1"/>
  <c r="AJ504" i="1"/>
  <c r="AJ493" i="1"/>
  <c r="AJ492" i="1"/>
  <c r="AJ491" i="1"/>
  <c r="AJ485" i="1"/>
  <c r="AJ484" i="1"/>
  <c r="AJ483" i="1"/>
  <c r="AJ482" i="1"/>
  <c r="AJ481" i="1"/>
  <c r="AJ480" i="1"/>
  <c r="AJ479" i="1"/>
  <c r="AJ478" i="1"/>
  <c r="AJ477" i="1"/>
  <c r="AJ476" i="1"/>
  <c r="AJ475" i="1"/>
  <c r="AJ474" i="1"/>
  <c r="AJ473" i="1"/>
  <c r="AJ472" i="1"/>
  <c r="AJ471" i="1"/>
  <c r="AJ470" i="1"/>
  <c r="AJ444" i="1"/>
  <c r="AJ443" i="1"/>
  <c r="AJ442" i="1"/>
  <c r="AJ441" i="1"/>
  <c r="AJ440" i="1"/>
  <c r="AJ439" i="1"/>
  <c r="AJ438" i="1"/>
  <c r="AJ437" i="1"/>
  <c r="AJ436" i="1"/>
  <c r="AJ434" i="1"/>
  <c r="AJ432" i="1"/>
  <c r="AJ431" i="1"/>
  <c r="AJ429" i="1"/>
  <c r="AJ427" i="1"/>
  <c r="AJ425" i="1"/>
  <c r="AJ423" i="1"/>
  <c r="AJ416" i="1"/>
  <c r="AJ415" i="1"/>
  <c r="AJ414" i="1"/>
  <c r="AJ413" i="1"/>
  <c r="AJ412" i="1"/>
  <c r="AJ411" i="1"/>
  <c r="AJ410" i="1"/>
  <c r="AJ390" i="1"/>
  <c r="AJ389" i="1"/>
  <c r="AJ388" i="1"/>
  <c r="AJ387" i="1"/>
  <c r="AJ386" i="1"/>
  <c r="AJ385" i="1"/>
  <c r="AJ384" i="1"/>
  <c r="AJ383" i="1"/>
  <c r="AJ202" i="1"/>
  <c r="AJ120" i="1"/>
  <c r="AJ16" i="1"/>
  <c r="AJ15" i="1"/>
  <c r="AJ14" i="1"/>
  <c r="AJ13" i="1"/>
  <c r="AJ12" i="1"/>
  <c r="AJ11" i="1"/>
  <c r="AJ10" i="1"/>
  <c r="AC15" i="1"/>
  <c r="AC16" i="1"/>
  <c r="AC14" i="1"/>
  <c r="AC13" i="1"/>
  <c r="AC12" i="1"/>
  <c r="AC11" i="1"/>
  <c r="AC10" i="1"/>
  <c r="AC415" i="1"/>
  <c r="AC414" i="1"/>
  <c r="AI414" i="1" s="1"/>
  <c r="AC413" i="1"/>
  <c r="AC412" i="1"/>
  <c r="AI412" i="1" s="1"/>
  <c r="AC411" i="1"/>
  <c r="AC410" i="1"/>
  <c r="AI391" i="1"/>
  <c r="AJ391" i="1" s="1"/>
  <c r="AI404" i="1"/>
  <c r="AJ404" i="1" s="1"/>
  <c r="AC383" i="1"/>
  <c r="AC384" i="1"/>
  <c r="AC385" i="1"/>
  <c r="AC386" i="1"/>
  <c r="AC387" i="1"/>
  <c r="AC388" i="1"/>
  <c r="AC389" i="1"/>
  <c r="AC390" i="1"/>
  <c r="AG226" i="1"/>
  <c r="AG227" i="1" s="1"/>
  <c r="AA629" i="1"/>
  <c r="AA630" i="1" s="1"/>
  <c r="AH675" i="1"/>
  <c r="AH674" i="1"/>
  <c r="AH673" i="1"/>
  <c r="AH672" i="1"/>
  <c r="AH671" i="1"/>
  <c r="AH670" i="1"/>
  <c r="AH669" i="1"/>
  <c r="AH668" i="1"/>
  <c r="AH667" i="1"/>
  <c r="AH666" i="1"/>
  <c r="AH665" i="1"/>
  <c r="AH664" i="1"/>
  <c r="AH662" i="1"/>
  <c r="AH661" i="1"/>
  <c r="AH660" i="1"/>
  <c r="AH659" i="1"/>
  <c r="AH658" i="1"/>
  <c r="AH657" i="1"/>
  <c r="AH656" i="1"/>
  <c r="AH655" i="1"/>
  <c r="AH654" i="1"/>
  <c r="AH653" i="1"/>
  <c r="AH652" i="1"/>
  <c r="AH651" i="1"/>
  <c r="AH650" i="1"/>
  <c r="AH649" i="1"/>
  <c r="AH648" i="1"/>
  <c r="AH647" i="1"/>
  <c r="AH646" i="1"/>
  <c r="AH645" i="1"/>
  <c r="AH644" i="1"/>
  <c r="AH643" i="1"/>
  <c r="AH642" i="1"/>
  <c r="AH641" i="1"/>
  <c r="AH640" i="1"/>
  <c r="AH639" i="1"/>
  <c r="AH638" i="1"/>
  <c r="AH637" i="1"/>
  <c r="AH635" i="1"/>
  <c r="AH634" i="1"/>
  <c r="AH633" i="1"/>
  <c r="AH632" i="1"/>
  <c r="AH630" i="1"/>
  <c r="AH629" i="1"/>
  <c r="AH628" i="1"/>
  <c r="AH627" i="1"/>
  <c r="AH626" i="1"/>
  <c r="AH625" i="1"/>
  <c r="AH624" i="1"/>
  <c r="AH623" i="1"/>
  <c r="AH622" i="1"/>
  <c r="AH621" i="1"/>
  <c r="AH620" i="1"/>
  <c r="AH619" i="1"/>
  <c r="AH618" i="1"/>
  <c r="AH617" i="1"/>
  <c r="AH616" i="1"/>
  <c r="AH615" i="1"/>
  <c r="AH614" i="1"/>
  <c r="AH613" i="1"/>
  <c r="AH612" i="1"/>
  <c r="AH611" i="1"/>
  <c r="AH609" i="1"/>
  <c r="AH608" i="1"/>
  <c r="AH607" i="1"/>
  <c r="AH606" i="1"/>
  <c r="AH605" i="1"/>
  <c r="AH604" i="1"/>
  <c r="AH603" i="1"/>
  <c r="AH602" i="1"/>
  <c r="AH601" i="1"/>
  <c r="AH600" i="1"/>
  <c r="AH599" i="1"/>
  <c r="AH598" i="1"/>
  <c r="AH597" i="1"/>
  <c r="AH596" i="1"/>
  <c r="AH595" i="1"/>
  <c r="AH594" i="1"/>
  <c r="AH593" i="1"/>
  <c r="AH592" i="1"/>
  <c r="AH591" i="1"/>
  <c r="AH590" i="1"/>
  <c r="AH589" i="1"/>
  <c r="AH588" i="1"/>
  <c r="AH587" i="1"/>
  <c r="AH586" i="1"/>
  <c r="AH585" i="1"/>
  <c r="AH584" i="1"/>
  <c r="AH583" i="1"/>
  <c r="AH582" i="1"/>
  <c r="AH581" i="1"/>
  <c r="AH580" i="1"/>
  <c r="AH579" i="1"/>
  <c r="AH578" i="1"/>
  <c r="AH577" i="1"/>
  <c r="AH576" i="1"/>
  <c r="AH575" i="1"/>
  <c r="AH574" i="1"/>
  <c r="AH573" i="1"/>
  <c r="AH572" i="1"/>
  <c r="AH571" i="1"/>
  <c r="AH570" i="1"/>
  <c r="AH569" i="1"/>
  <c r="AH568" i="1"/>
  <c r="AH567" i="1"/>
  <c r="AH566" i="1"/>
  <c r="AH565" i="1"/>
  <c r="AH564" i="1"/>
  <c r="AH563" i="1"/>
  <c r="AH562" i="1"/>
  <c r="AH561" i="1"/>
  <c r="AH560" i="1"/>
  <c r="AH559" i="1"/>
  <c r="AH558" i="1"/>
  <c r="AH557" i="1"/>
  <c r="AH556" i="1"/>
  <c r="AH555" i="1"/>
  <c r="AH554" i="1"/>
  <c r="AH553" i="1"/>
  <c r="AH552" i="1"/>
  <c r="AH551" i="1"/>
  <c r="AH550" i="1"/>
  <c r="AH549" i="1"/>
  <c r="AH548" i="1"/>
  <c r="AH547" i="1"/>
  <c r="AH546" i="1"/>
  <c r="AH545" i="1"/>
  <c r="AH544" i="1"/>
  <c r="AH543" i="1"/>
  <c r="AH542" i="1"/>
  <c r="AH541" i="1"/>
  <c r="AH540" i="1"/>
  <c r="AH539" i="1"/>
  <c r="AH538" i="1"/>
  <c r="AH537" i="1"/>
  <c r="AH536" i="1"/>
  <c r="AH535" i="1"/>
  <c r="AH534" i="1"/>
  <c r="AH533" i="1"/>
  <c r="AH532" i="1"/>
  <c r="AH531" i="1"/>
  <c r="AH530" i="1"/>
  <c r="AH529" i="1"/>
  <c r="AH528" i="1"/>
  <c r="AH527" i="1"/>
  <c r="AH526" i="1"/>
  <c r="AH525" i="1"/>
  <c r="AH524" i="1"/>
  <c r="AH523" i="1"/>
  <c r="AH522" i="1"/>
  <c r="AH521" i="1"/>
  <c r="AH520" i="1"/>
  <c r="AH519" i="1"/>
  <c r="AH518" i="1"/>
  <c r="AH517" i="1"/>
  <c r="AH516" i="1"/>
  <c r="AH515" i="1"/>
  <c r="AH514" i="1"/>
  <c r="AH513" i="1"/>
  <c r="AH512" i="1"/>
  <c r="AH511" i="1"/>
  <c r="AH510" i="1"/>
  <c r="AH509" i="1"/>
  <c r="AH508" i="1"/>
  <c r="AH507" i="1"/>
  <c r="AH505" i="1"/>
  <c r="AH503" i="1"/>
  <c r="AH502" i="1"/>
  <c r="AH501" i="1"/>
  <c r="AH500" i="1"/>
  <c r="AH499" i="1"/>
  <c r="AH498" i="1"/>
  <c r="AH497" i="1"/>
  <c r="AH496" i="1"/>
  <c r="AH495" i="1"/>
  <c r="AH494" i="1"/>
  <c r="AH492" i="1"/>
  <c r="AH490" i="1"/>
  <c r="AH489" i="1"/>
  <c r="AH488" i="1"/>
  <c r="AH487" i="1"/>
  <c r="AH486" i="1"/>
  <c r="AH469" i="1"/>
  <c r="AH468" i="1"/>
  <c r="AH467" i="1"/>
  <c r="AH466" i="1"/>
  <c r="AH465" i="1"/>
  <c r="AH464" i="1"/>
  <c r="AH463" i="1"/>
  <c r="AH462" i="1"/>
  <c r="AH461" i="1"/>
  <c r="AH460" i="1"/>
  <c r="AH459" i="1"/>
  <c r="AH458" i="1"/>
  <c r="AH457" i="1"/>
  <c r="AH456" i="1"/>
  <c r="AH455" i="1"/>
  <c r="AH454" i="1"/>
  <c r="AH453" i="1"/>
  <c r="AH452" i="1"/>
  <c r="AH451" i="1"/>
  <c r="AH450" i="1"/>
  <c r="AH449" i="1"/>
  <c r="AH448" i="1"/>
  <c r="AH447" i="1"/>
  <c r="AH446" i="1"/>
  <c r="AH445" i="1"/>
  <c r="AH444" i="1"/>
  <c r="AH443" i="1"/>
  <c r="AH442" i="1"/>
  <c r="AH441" i="1"/>
  <c r="AH440" i="1"/>
  <c r="AH439" i="1"/>
  <c r="AH438" i="1"/>
  <c r="AH437" i="1"/>
  <c r="AH436" i="1"/>
  <c r="AH435" i="1"/>
  <c r="AH434" i="1"/>
  <c r="AH433" i="1"/>
  <c r="AH432" i="1"/>
  <c r="AH431" i="1"/>
  <c r="AH430" i="1"/>
  <c r="AH428" i="1"/>
  <c r="AH427" i="1"/>
  <c r="AH426" i="1"/>
  <c r="AH425" i="1"/>
  <c r="AH424" i="1"/>
  <c r="AH423" i="1"/>
  <c r="AH422" i="1"/>
  <c r="AH421" i="1"/>
  <c r="AH420" i="1"/>
  <c r="AH419" i="1"/>
  <c r="AH418" i="1"/>
  <c r="AH417" i="1"/>
  <c r="AH416" i="1"/>
  <c r="AH414" i="1"/>
  <c r="AI413" i="1"/>
  <c r="AH413" i="1"/>
  <c r="AH412" i="1"/>
  <c r="AI411" i="1"/>
  <c r="AH411" i="1"/>
  <c r="AI410" i="1"/>
  <c r="AH410" i="1"/>
  <c r="AH409" i="1"/>
  <c r="AH408" i="1"/>
  <c r="AH407" i="1"/>
  <c r="AH406" i="1"/>
  <c r="AH405" i="1"/>
  <c r="AH404" i="1"/>
  <c r="AH403" i="1"/>
  <c r="AH402" i="1"/>
  <c r="AH401" i="1"/>
  <c r="AH400" i="1"/>
  <c r="AH399" i="1"/>
  <c r="AH398" i="1"/>
  <c r="AH397" i="1"/>
  <c r="AI396" i="1"/>
  <c r="AJ396" i="1" s="1"/>
  <c r="AH396" i="1"/>
  <c r="AI395" i="1"/>
  <c r="AJ395" i="1" s="1"/>
  <c r="AH395" i="1"/>
  <c r="AI394" i="1"/>
  <c r="AJ394" i="1" s="1"/>
  <c r="AH394" i="1"/>
  <c r="AI393" i="1"/>
  <c r="AJ393" i="1" s="1"/>
  <c r="AH393" i="1"/>
  <c r="AI392" i="1"/>
  <c r="AJ392" i="1" s="1"/>
  <c r="AH392" i="1"/>
  <c r="AH391" i="1"/>
  <c r="AI390" i="1"/>
  <c r="AH390" i="1"/>
  <c r="AI389" i="1"/>
  <c r="AH389" i="1"/>
  <c r="AI388" i="1"/>
  <c r="AH388" i="1"/>
  <c r="AI387" i="1"/>
  <c r="AH387" i="1"/>
  <c r="AI386" i="1"/>
  <c r="AH386" i="1"/>
  <c r="AC675" i="1"/>
  <c r="AI675" i="1" s="1"/>
  <c r="AI674" i="1"/>
  <c r="AJ674" i="1" s="1"/>
  <c r="AI672" i="1"/>
  <c r="AJ672" i="1" s="1"/>
  <c r="AI670" i="1"/>
  <c r="AJ670" i="1" s="1"/>
  <c r="AC668" i="1"/>
  <c r="AI668" i="1" s="1"/>
  <c r="AI667" i="1"/>
  <c r="AJ667" i="1" s="1"/>
  <c r="AI665" i="1"/>
  <c r="AJ665" i="1" s="1"/>
  <c r="AI662" i="1"/>
  <c r="AJ662" i="1" s="1"/>
  <c r="AI661" i="1"/>
  <c r="AJ661" i="1" s="1"/>
  <c r="AI660" i="1"/>
  <c r="AJ660" i="1" s="1"/>
  <c r="AI659" i="1"/>
  <c r="AJ659" i="1" s="1"/>
  <c r="AI658" i="1"/>
  <c r="AJ658" i="1" s="1"/>
  <c r="AI657" i="1"/>
  <c r="AJ657" i="1" s="1"/>
  <c r="AI656" i="1"/>
  <c r="AJ656" i="1" s="1"/>
  <c r="AI655" i="1"/>
  <c r="AJ655" i="1" s="1"/>
  <c r="AI654" i="1"/>
  <c r="AJ654" i="1" s="1"/>
  <c r="AI653" i="1"/>
  <c r="AI652" i="1"/>
  <c r="AJ652" i="1" s="1"/>
  <c r="AI651" i="1"/>
  <c r="AI650" i="1"/>
  <c r="AJ650" i="1" s="1"/>
  <c r="AI649" i="1"/>
  <c r="AI648" i="1"/>
  <c r="AJ648" i="1" s="1"/>
  <c r="AI647" i="1"/>
  <c r="AI646" i="1"/>
  <c r="AJ646" i="1" s="1"/>
  <c r="AI645" i="1"/>
  <c r="AI644" i="1"/>
  <c r="AJ644" i="1" s="1"/>
  <c r="AI643" i="1"/>
  <c r="AI642" i="1"/>
  <c r="AJ642" i="1" s="1"/>
  <c r="AI641" i="1"/>
  <c r="AI640" i="1"/>
  <c r="AJ640" i="1" s="1"/>
  <c r="AI639" i="1"/>
  <c r="AI638" i="1"/>
  <c r="AC637" i="1"/>
  <c r="AI637" i="1" s="1"/>
  <c r="AC636" i="1"/>
  <c r="AC635" i="1"/>
  <c r="AI635" i="1" s="1"/>
  <c r="AI634" i="1"/>
  <c r="AJ634" i="1" s="1"/>
  <c r="AC633" i="1"/>
  <c r="AI633" i="1" s="1"/>
  <c r="AC632" i="1"/>
  <c r="AI632" i="1" s="1"/>
  <c r="AC631" i="1"/>
  <c r="AI630" i="1"/>
  <c r="AJ630" i="1" s="1"/>
  <c r="AC629" i="1"/>
  <c r="AI629" i="1" s="1"/>
  <c r="AC628" i="1"/>
  <c r="AI628" i="1" s="1"/>
  <c r="AC627" i="1"/>
  <c r="AI627" i="1" s="1"/>
  <c r="AC626" i="1"/>
  <c r="AI626" i="1" s="1"/>
  <c r="AI625" i="1"/>
  <c r="AJ625" i="1" s="1"/>
  <c r="AI624" i="1"/>
  <c r="AJ624" i="1" s="1"/>
  <c r="AI623" i="1"/>
  <c r="AJ623" i="1" s="1"/>
  <c r="AC622" i="1"/>
  <c r="AI622" i="1" s="1"/>
  <c r="AC621" i="1"/>
  <c r="AI621" i="1" s="1"/>
  <c r="AI620" i="1"/>
  <c r="AJ620" i="1" s="1"/>
  <c r="AI619" i="1"/>
  <c r="AJ619" i="1" s="1"/>
  <c r="AI618" i="1"/>
  <c r="AJ618" i="1" s="1"/>
  <c r="AI617" i="1"/>
  <c r="AI616" i="1"/>
  <c r="AJ616" i="1" s="1"/>
  <c r="AI615" i="1"/>
  <c r="AJ615" i="1" s="1"/>
  <c r="AI614" i="1"/>
  <c r="AJ614" i="1" s="1"/>
  <c r="AC613" i="1"/>
  <c r="AI613" i="1" s="1"/>
  <c r="AI612" i="1"/>
  <c r="AJ612" i="1" s="1"/>
  <c r="AI611" i="1"/>
  <c r="AJ611" i="1" s="1"/>
  <c r="AC610" i="1"/>
  <c r="AI609" i="1"/>
  <c r="AJ609" i="1" s="1"/>
  <c r="AI607" i="1"/>
  <c r="AJ607" i="1" s="1"/>
  <c r="AI605" i="1"/>
  <c r="AJ605" i="1" s="1"/>
  <c r="AC603" i="1"/>
  <c r="AI603" i="1" s="1"/>
  <c r="AC602" i="1"/>
  <c r="AI602" i="1" s="1"/>
  <c r="AC601" i="1"/>
  <c r="AI601" i="1" s="1"/>
  <c r="AC600" i="1"/>
  <c r="AI600" i="1" s="1"/>
  <c r="AI599" i="1"/>
  <c r="AJ599" i="1" s="1"/>
  <c r="AI597" i="1"/>
  <c r="AJ597" i="1" s="1"/>
  <c r="AI595" i="1"/>
  <c r="AJ595" i="1" s="1"/>
  <c r="AI593" i="1"/>
  <c r="AJ593" i="1" s="1"/>
  <c r="AI591" i="1"/>
  <c r="AJ591" i="1" s="1"/>
  <c r="AI589" i="1"/>
  <c r="AJ589" i="1" s="1"/>
  <c r="AI587" i="1"/>
  <c r="AJ587" i="1" s="1"/>
  <c r="AI585" i="1"/>
  <c r="AJ585" i="1" s="1"/>
  <c r="AI583" i="1"/>
  <c r="AJ583" i="1" s="1"/>
  <c r="AI581" i="1"/>
  <c r="AJ581" i="1" s="1"/>
  <c r="AI579" i="1"/>
  <c r="AJ579" i="1" s="1"/>
  <c r="AC578" i="1"/>
  <c r="AI578" i="1" s="1"/>
  <c r="AC577" i="1"/>
  <c r="AI577" i="1" s="1"/>
  <c r="AI576" i="1"/>
  <c r="AJ576" i="1" s="1"/>
  <c r="AI574" i="1"/>
  <c r="AJ574" i="1" s="1"/>
  <c r="AC572" i="1"/>
  <c r="AI572" i="1" s="1"/>
  <c r="AC571" i="1"/>
  <c r="AI571" i="1" s="1"/>
  <c r="AC570" i="1"/>
  <c r="AI570" i="1" s="1"/>
  <c r="AI569" i="1"/>
  <c r="AC568" i="1"/>
  <c r="AI568" i="1" s="1"/>
  <c r="AC567" i="1"/>
  <c r="AI567" i="1" s="1"/>
  <c r="AI566" i="1"/>
  <c r="AJ566" i="1" s="1"/>
  <c r="AI564" i="1"/>
  <c r="AJ564" i="1" s="1"/>
  <c r="AI562" i="1"/>
  <c r="AJ562" i="1" s="1"/>
  <c r="AI560" i="1"/>
  <c r="AJ560" i="1" s="1"/>
  <c r="AI558" i="1"/>
  <c r="AJ558" i="1" s="1"/>
  <c r="AI556" i="1"/>
  <c r="AJ556" i="1" s="1"/>
  <c r="AC555" i="1"/>
  <c r="AI555" i="1" s="1"/>
  <c r="AC554" i="1"/>
  <c r="AI554" i="1" s="1"/>
  <c r="AC553" i="1"/>
  <c r="AI553" i="1" s="1"/>
  <c r="AC552" i="1"/>
  <c r="AI552" i="1" s="1"/>
  <c r="AC551" i="1"/>
  <c r="AI551" i="1" s="1"/>
  <c r="AC550" i="1"/>
  <c r="AI550" i="1" s="1"/>
  <c r="AC549" i="1"/>
  <c r="AI549" i="1" s="1"/>
  <c r="AI548" i="1"/>
  <c r="AJ548" i="1" s="1"/>
  <c r="AI546" i="1"/>
  <c r="AJ546" i="1" s="1"/>
  <c r="AI544" i="1"/>
  <c r="AJ544" i="1" s="1"/>
  <c r="AI542" i="1"/>
  <c r="AJ542" i="1" s="1"/>
  <c r="AI534" i="1"/>
  <c r="AJ534" i="1" s="1"/>
  <c r="AI532" i="1"/>
  <c r="AJ532" i="1" s="1"/>
  <c r="AI530" i="1"/>
  <c r="AJ530" i="1" s="1"/>
  <c r="AI528" i="1"/>
  <c r="AJ528" i="1" s="1"/>
  <c r="AI526" i="1"/>
  <c r="AJ526" i="1" s="1"/>
  <c r="AI524" i="1"/>
  <c r="AJ524" i="1" s="1"/>
  <c r="AI522" i="1"/>
  <c r="AJ522" i="1" s="1"/>
  <c r="AI520" i="1"/>
  <c r="AJ520" i="1" s="1"/>
  <c r="AI518" i="1"/>
  <c r="AJ518" i="1" s="1"/>
  <c r="AI516" i="1"/>
  <c r="AJ516" i="1" s="1"/>
  <c r="AI514" i="1"/>
  <c r="AJ514" i="1" s="1"/>
  <c r="AI512" i="1"/>
  <c r="AJ512" i="1" s="1"/>
  <c r="AI510" i="1"/>
  <c r="AJ510" i="1" s="1"/>
  <c r="AI508" i="1"/>
  <c r="AJ508" i="1" s="1"/>
  <c r="AI505" i="1"/>
  <c r="AJ505" i="1" s="1"/>
  <c r="AI502" i="1"/>
  <c r="AJ502" i="1" s="1"/>
  <c r="AI500" i="1"/>
  <c r="AJ500" i="1" s="1"/>
  <c r="AI498" i="1"/>
  <c r="AJ498" i="1" s="1"/>
  <c r="AI496" i="1"/>
  <c r="AJ496" i="1" s="1"/>
  <c r="AI494" i="1"/>
  <c r="AJ494" i="1" s="1"/>
  <c r="AI492" i="1"/>
  <c r="AI490" i="1"/>
  <c r="AJ490" i="1" s="1"/>
  <c r="AI489" i="1"/>
  <c r="AJ489" i="1" s="1"/>
  <c r="AI488" i="1"/>
  <c r="AJ488" i="1" s="1"/>
  <c r="AI486" i="1"/>
  <c r="AJ486" i="1" s="1"/>
  <c r="AC482" i="1"/>
  <c r="AI469" i="1"/>
  <c r="AJ469" i="1" s="1"/>
  <c r="AI468" i="1"/>
  <c r="AJ468" i="1" s="1"/>
  <c r="AI467" i="1"/>
  <c r="AJ467" i="1" s="1"/>
  <c r="AI466" i="1"/>
  <c r="AJ466" i="1" s="1"/>
  <c r="AI465" i="1"/>
  <c r="AJ465" i="1" s="1"/>
  <c r="AI464" i="1"/>
  <c r="AJ464" i="1" s="1"/>
  <c r="AI463" i="1"/>
  <c r="AJ463" i="1" s="1"/>
  <c r="AI462" i="1"/>
  <c r="AJ462" i="1" s="1"/>
  <c r="AI461" i="1"/>
  <c r="AJ461" i="1" s="1"/>
  <c r="AI460" i="1"/>
  <c r="AJ460" i="1" s="1"/>
  <c r="AI459" i="1"/>
  <c r="AJ459" i="1" s="1"/>
  <c r="AI458" i="1"/>
  <c r="AJ458" i="1" s="1"/>
  <c r="AI457" i="1"/>
  <c r="AJ457" i="1" s="1"/>
  <c r="AI456" i="1"/>
  <c r="AJ456" i="1" s="1"/>
  <c r="AI455" i="1"/>
  <c r="AJ455" i="1" s="1"/>
  <c r="AI454" i="1"/>
  <c r="AJ454" i="1" s="1"/>
  <c r="AI453" i="1"/>
  <c r="AJ453" i="1" s="1"/>
  <c r="AI452" i="1"/>
  <c r="AJ452" i="1" s="1"/>
  <c r="AI451" i="1"/>
  <c r="AJ451" i="1" s="1"/>
  <c r="AI450" i="1"/>
  <c r="AJ450" i="1" s="1"/>
  <c r="AI449" i="1"/>
  <c r="AJ449" i="1" s="1"/>
  <c r="AI448" i="1"/>
  <c r="AJ448" i="1" s="1"/>
  <c r="AI447" i="1"/>
  <c r="AJ447" i="1" s="1"/>
  <c r="AI446" i="1"/>
  <c r="AJ446" i="1" s="1"/>
  <c r="AI445" i="1"/>
  <c r="AJ445" i="1" s="1"/>
  <c r="AC444" i="1"/>
  <c r="AI444" i="1" s="1"/>
  <c r="AC443" i="1"/>
  <c r="AI443" i="1" s="1"/>
  <c r="AC442" i="1"/>
  <c r="AI442" i="1" s="1"/>
  <c r="AC441" i="1"/>
  <c r="AI441" i="1" s="1"/>
  <c r="AC440" i="1"/>
  <c r="AI440" i="1" s="1"/>
  <c r="AC439" i="1"/>
  <c r="AI439" i="1" s="1"/>
  <c r="AC438" i="1"/>
  <c r="AI438" i="1" s="1"/>
  <c r="AC437" i="1"/>
  <c r="AI437" i="1" s="1"/>
  <c r="AC436" i="1"/>
  <c r="AI436" i="1" s="1"/>
  <c r="AI435" i="1"/>
  <c r="AJ435" i="1" s="1"/>
  <c r="AC434" i="1"/>
  <c r="AI434" i="1" s="1"/>
  <c r="AI433" i="1"/>
  <c r="AJ433" i="1" s="1"/>
  <c r="AC432" i="1"/>
  <c r="AI432" i="1" s="1"/>
  <c r="AC431" i="1"/>
  <c r="AI431" i="1" s="1"/>
  <c r="AI430" i="1"/>
  <c r="AJ430" i="1" s="1"/>
  <c r="AI428" i="1"/>
  <c r="AJ428" i="1" s="1"/>
  <c r="AI427" i="1"/>
  <c r="AI426" i="1"/>
  <c r="AJ426" i="1" s="1"/>
  <c r="AI425" i="1"/>
  <c r="AI424" i="1"/>
  <c r="AJ424" i="1" s="1"/>
  <c r="AI423" i="1"/>
  <c r="AI422" i="1"/>
  <c r="AJ422" i="1" s="1"/>
  <c r="AI421" i="1"/>
  <c r="AJ421" i="1" s="1"/>
  <c r="AI420" i="1"/>
  <c r="AJ420" i="1" s="1"/>
  <c r="AI418" i="1"/>
  <c r="AJ418" i="1" s="1"/>
  <c r="AI417" i="1"/>
  <c r="AJ417" i="1" s="1"/>
  <c r="AC416" i="1"/>
  <c r="AI416" i="1" s="1"/>
  <c r="AI409" i="1"/>
  <c r="AJ409" i="1" s="1"/>
  <c r="AI408" i="1"/>
  <c r="AJ408" i="1" s="1"/>
  <c r="AI407" i="1"/>
  <c r="AJ407" i="1" s="1"/>
  <c r="AI406" i="1"/>
  <c r="AJ406" i="1" s="1"/>
  <c r="AI405" i="1"/>
  <c r="AJ405" i="1" s="1"/>
  <c r="AI403" i="1"/>
  <c r="AJ403" i="1" s="1"/>
  <c r="AI401" i="1"/>
  <c r="AJ401" i="1" s="1"/>
  <c r="AI400" i="1"/>
  <c r="AJ400" i="1" s="1"/>
  <c r="AI399" i="1"/>
  <c r="AJ399" i="1" s="1"/>
  <c r="AI398" i="1"/>
  <c r="AJ398" i="1" s="1"/>
  <c r="AI397" i="1"/>
  <c r="AJ397" i="1" s="1"/>
  <c r="AH385" i="1"/>
  <c r="AH384" i="1"/>
  <c r="AH383" i="1"/>
  <c r="AH382" i="1"/>
  <c r="A506" i="1"/>
  <c r="A505" i="1"/>
  <c r="A504" i="1"/>
  <c r="A663" i="1"/>
  <c r="T636" i="1"/>
  <c r="S636" i="1" s="1"/>
  <c r="A636" i="1"/>
  <c r="A633" i="1"/>
  <c r="A632" i="1"/>
  <c r="A631" i="1"/>
  <c r="T631" i="1"/>
  <c r="A610" i="1"/>
  <c r="A493" i="1"/>
  <c r="F485" i="1"/>
  <c r="C485" i="1"/>
  <c r="F484" i="1"/>
  <c r="C484" i="1"/>
  <c r="F483" i="1"/>
  <c r="C483" i="1"/>
  <c r="F482" i="1"/>
  <c r="C482" i="1"/>
  <c r="F481" i="1"/>
  <c r="C481" i="1"/>
  <c r="F480" i="1"/>
  <c r="C480" i="1"/>
  <c r="F479" i="1"/>
  <c r="C479" i="1"/>
  <c r="F478" i="1"/>
  <c r="C478" i="1"/>
  <c r="F477" i="1"/>
  <c r="C477" i="1"/>
  <c r="F476" i="1"/>
  <c r="C476" i="1"/>
  <c r="F475" i="1"/>
  <c r="C475" i="1"/>
  <c r="C474" i="1"/>
  <c r="C473" i="1"/>
  <c r="F474" i="1"/>
  <c r="F473" i="1"/>
  <c r="T415" i="1"/>
  <c r="S415" i="1" s="1"/>
  <c r="A415" i="1"/>
  <c r="AH381" i="1"/>
  <c r="AH380" i="1"/>
  <c r="AH379" i="1"/>
  <c r="AH378" i="1"/>
  <c r="AH377" i="1"/>
  <c r="AH376" i="1"/>
  <c r="AH375" i="1"/>
  <c r="AH374" i="1"/>
  <c r="AH373" i="1"/>
  <c r="AH372" i="1"/>
  <c r="AH371" i="1"/>
  <c r="AH370" i="1"/>
  <c r="AH369" i="1"/>
  <c r="AH368" i="1"/>
  <c r="AH367" i="1"/>
  <c r="AH366" i="1"/>
  <c r="AH365" i="1"/>
  <c r="AH364" i="1"/>
  <c r="AH363" i="1"/>
  <c r="AH362" i="1"/>
  <c r="AH361" i="1"/>
  <c r="AH360" i="1"/>
  <c r="AH359" i="1"/>
  <c r="AH358" i="1"/>
  <c r="AH357" i="1"/>
  <c r="AH356" i="1"/>
  <c r="AH355" i="1"/>
  <c r="AH354" i="1"/>
  <c r="AH353" i="1"/>
  <c r="AH352" i="1"/>
  <c r="AH351" i="1"/>
  <c r="AH350" i="1"/>
  <c r="AH349" i="1"/>
  <c r="AH348" i="1"/>
  <c r="AH347" i="1"/>
  <c r="AH346" i="1"/>
  <c r="AH345" i="1"/>
  <c r="AH344" i="1"/>
  <c r="AH343" i="1"/>
  <c r="AH342" i="1"/>
  <c r="AH341" i="1"/>
  <c r="AH340" i="1"/>
  <c r="AH339" i="1"/>
  <c r="AH338" i="1"/>
  <c r="AH337" i="1"/>
  <c r="AH336" i="1"/>
  <c r="AH335" i="1"/>
  <c r="AH334" i="1"/>
  <c r="AH333" i="1"/>
  <c r="AH332" i="1"/>
  <c r="AH331" i="1"/>
  <c r="AH330" i="1"/>
  <c r="AH329" i="1"/>
  <c r="AH328" i="1"/>
  <c r="AH327" i="1"/>
  <c r="AH326" i="1"/>
  <c r="AH325" i="1"/>
  <c r="AH324" i="1"/>
  <c r="AH323" i="1"/>
  <c r="AH322" i="1"/>
  <c r="AH321" i="1"/>
  <c r="AH320" i="1"/>
  <c r="AH319" i="1"/>
  <c r="AH318" i="1"/>
  <c r="AH317" i="1"/>
  <c r="AH316" i="1"/>
  <c r="AH315" i="1"/>
  <c r="AH314" i="1"/>
  <c r="AH313" i="1"/>
  <c r="AH312" i="1"/>
  <c r="AH311" i="1"/>
  <c r="AH310" i="1"/>
  <c r="AH309" i="1"/>
  <c r="AH308" i="1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H292" i="1"/>
  <c r="AH291" i="1"/>
  <c r="AH290" i="1"/>
  <c r="AH289" i="1"/>
  <c r="AH288" i="1"/>
  <c r="AH287" i="1"/>
  <c r="AH286" i="1"/>
  <c r="AH285" i="1"/>
  <c r="AH284" i="1"/>
  <c r="AH283" i="1"/>
  <c r="AH282" i="1"/>
  <c r="AH281" i="1"/>
  <c r="AH280" i="1"/>
  <c r="AH279" i="1"/>
  <c r="AH278" i="1"/>
  <c r="AH277" i="1"/>
  <c r="AH276" i="1"/>
  <c r="AH275" i="1"/>
  <c r="AH274" i="1"/>
  <c r="AH273" i="1"/>
  <c r="AH272" i="1"/>
  <c r="AH271" i="1"/>
  <c r="AH270" i="1"/>
  <c r="AH269" i="1"/>
  <c r="AH268" i="1"/>
  <c r="AH267" i="1"/>
  <c r="AH266" i="1"/>
  <c r="AH265" i="1"/>
  <c r="AH264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5" i="1"/>
  <c r="AH244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I547" i="1" l="1"/>
  <c r="AJ547" i="1" s="1"/>
  <c r="AI536" i="1"/>
  <c r="AJ536" i="1" s="1"/>
  <c r="AI540" i="1"/>
  <c r="AJ540" i="1" s="1"/>
  <c r="B565" i="1"/>
  <c r="AI664" i="1"/>
  <c r="AJ664" i="1" s="1"/>
  <c r="AI666" i="1"/>
  <c r="AJ666" i="1" s="1"/>
  <c r="AI580" i="1"/>
  <c r="AJ580" i="1" s="1"/>
  <c r="AI582" i="1"/>
  <c r="AJ582" i="1" s="1"/>
  <c r="AI584" i="1"/>
  <c r="AJ584" i="1" s="1"/>
  <c r="AI586" i="1"/>
  <c r="AJ586" i="1" s="1"/>
  <c r="AI588" i="1"/>
  <c r="AJ588" i="1" s="1"/>
  <c r="AI590" i="1"/>
  <c r="AJ590" i="1" s="1"/>
  <c r="AI592" i="1"/>
  <c r="AJ592" i="1" s="1"/>
  <c r="AI594" i="1"/>
  <c r="AJ594" i="1" s="1"/>
  <c r="AI596" i="1"/>
  <c r="AJ596" i="1" s="1"/>
  <c r="AI598" i="1"/>
  <c r="AJ598" i="1" s="1"/>
  <c r="AI573" i="1"/>
  <c r="AJ573" i="1" s="1"/>
  <c r="AI575" i="1"/>
  <c r="AJ575" i="1" s="1"/>
  <c r="AI487" i="1"/>
  <c r="AJ487" i="1" s="1"/>
  <c r="AI419" i="1"/>
  <c r="AJ419" i="1" s="1"/>
  <c r="AI402" i="1"/>
  <c r="AJ402" i="1" s="1"/>
  <c r="D370" i="1"/>
  <c r="AH10" i="1"/>
  <c r="Y10" i="1"/>
  <c r="AI10" i="1" l="1"/>
  <c r="AG417" i="1" l="1"/>
  <c r="AG418" i="1" s="1"/>
  <c r="AG419" i="1" s="1"/>
  <c r="AG420" i="1" s="1"/>
  <c r="AG422" i="1" s="1"/>
  <c r="AG423" i="1" s="1"/>
  <c r="AG424" i="1" s="1"/>
  <c r="AG425" i="1" s="1"/>
  <c r="AG426" i="1" s="1"/>
  <c r="AG427" i="1" s="1"/>
  <c r="AG428" i="1" s="1"/>
  <c r="AG429" i="1" s="1"/>
  <c r="AA487" i="1" l="1"/>
  <c r="AA488" i="1" s="1"/>
  <c r="AA489" i="1" s="1"/>
  <c r="AA490" i="1" s="1"/>
  <c r="Y675" i="1"/>
  <c r="Y674" i="1"/>
  <c r="Y673" i="1"/>
  <c r="Y672" i="1"/>
  <c r="Y671" i="1"/>
  <c r="Y670" i="1"/>
  <c r="Y669" i="1"/>
  <c r="Y668" i="1"/>
  <c r="Y667" i="1"/>
  <c r="Y666" i="1"/>
  <c r="Y665" i="1"/>
  <c r="Y664" i="1"/>
  <c r="Y662" i="1"/>
  <c r="Y661" i="1"/>
  <c r="Y660" i="1"/>
  <c r="Y659" i="1"/>
  <c r="Y658" i="1"/>
  <c r="Y657" i="1"/>
  <c r="Y656" i="1"/>
  <c r="Y655" i="1"/>
  <c r="Y654" i="1"/>
  <c r="Y653" i="1"/>
  <c r="Y652" i="1"/>
  <c r="Y651" i="1"/>
  <c r="Y650" i="1"/>
  <c r="Y649" i="1"/>
  <c r="Y648" i="1"/>
  <c r="Y647" i="1"/>
  <c r="Y646" i="1"/>
  <c r="Y645" i="1"/>
  <c r="Y644" i="1"/>
  <c r="Y643" i="1"/>
  <c r="Y642" i="1"/>
  <c r="Y641" i="1"/>
  <c r="Y640" i="1"/>
  <c r="Y639" i="1"/>
  <c r="Y638" i="1"/>
  <c r="Y637" i="1"/>
  <c r="Y635" i="1"/>
  <c r="Y634" i="1"/>
  <c r="Y633" i="1"/>
  <c r="Y632" i="1"/>
  <c r="Y630" i="1"/>
  <c r="Y629" i="1"/>
  <c r="Y628" i="1"/>
  <c r="Y627" i="1"/>
  <c r="Y626" i="1"/>
  <c r="Y625" i="1"/>
  <c r="Y624" i="1"/>
  <c r="Y623" i="1"/>
  <c r="Y622" i="1"/>
  <c r="Y621" i="1"/>
  <c r="Y620" i="1"/>
  <c r="Y619" i="1"/>
  <c r="Y618" i="1"/>
  <c r="Y617" i="1"/>
  <c r="Y616" i="1"/>
  <c r="Y615" i="1"/>
  <c r="Y614" i="1"/>
  <c r="Y613" i="1"/>
  <c r="Y612" i="1"/>
  <c r="Y611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5" i="1"/>
  <c r="Y503" i="1"/>
  <c r="Y502" i="1"/>
  <c r="Y501" i="1"/>
  <c r="Y500" i="1"/>
  <c r="Y499" i="1"/>
  <c r="Y498" i="1"/>
  <c r="Y497" i="1"/>
  <c r="Y496" i="1"/>
  <c r="Y495" i="1"/>
  <c r="Y494" i="1"/>
  <c r="Y492" i="1"/>
  <c r="Y490" i="1"/>
  <c r="Y489" i="1"/>
  <c r="Y488" i="1"/>
  <c r="Y487" i="1"/>
  <c r="Y486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AI385" i="1" s="1"/>
  <c r="Y384" i="1"/>
  <c r="AI384" i="1" s="1"/>
  <c r="Y383" i="1"/>
  <c r="AI383" i="1" s="1"/>
  <c r="Y382" i="1"/>
  <c r="Y381" i="1"/>
  <c r="AI381" i="1" s="1"/>
  <c r="AJ381" i="1" s="1"/>
  <c r="Y380" i="1"/>
  <c r="AI380" i="1" s="1"/>
  <c r="AJ380" i="1" s="1"/>
  <c r="Y379" i="1"/>
  <c r="AI379" i="1" s="1"/>
  <c r="AJ379" i="1" s="1"/>
  <c r="Y378" i="1"/>
  <c r="AI378" i="1" s="1"/>
  <c r="AJ378" i="1" s="1"/>
  <c r="Y377" i="1"/>
  <c r="AI377" i="1" s="1"/>
  <c r="AJ377" i="1" s="1"/>
  <c r="Y376" i="1"/>
  <c r="AI376" i="1" s="1"/>
  <c r="AJ376" i="1" s="1"/>
  <c r="Y375" i="1"/>
  <c r="AI375" i="1" s="1"/>
  <c r="AJ375" i="1" s="1"/>
  <c r="Y374" i="1"/>
  <c r="AI374" i="1" s="1"/>
  <c r="AJ374" i="1" s="1"/>
  <c r="Y373" i="1"/>
  <c r="AI373" i="1" s="1"/>
  <c r="AJ373" i="1" s="1"/>
  <c r="Y372" i="1"/>
  <c r="AI372" i="1" s="1"/>
  <c r="AJ372" i="1" s="1"/>
  <c r="Y371" i="1"/>
  <c r="AI371" i="1" s="1"/>
  <c r="AJ371" i="1" s="1"/>
  <c r="Y370" i="1"/>
  <c r="AI370" i="1" s="1"/>
  <c r="AJ370" i="1" s="1"/>
  <c r="Y369" i="1"/>
  <c r="AI369" i="1" s="1"/>
  <c r="AJ369" i="1" s="1"/>
  <c r="Y368" i="1"/>
  <c r="AI368" i="1" s="1"/>
  <c r="AJ368" i="1" s="1"/>
  <c r="Y367" i="1"/>
  <c r="AI367" i="1" s="1"/>
  <c r="AJ367" i="1" s="1"/>
  <c r="Y366" i="1"/>
  <c r="AI366" i="1" s="1"/>
  <c r="AJ366" i="1" s="1"/>
  <c r="Y365" i="1"/>
  <c r="AI365" i="1" s="1"/>
  <c r="AJ365" i="1" s="1"/>
  <c r="Y364" i="1"/>
  <c r="AI364" i="1" s="1"/>
  <c r="AJ364" i="1" s="1"/>
  <c r="Y363" i="1"/>
  <c r="AI363" i="1" s="1"/>
  <c r="AJ363" i="1" s="1"/>
  <c r="Y362" i="1"/>
  <c r="AI362" i="1" s="1"/>
  <c r="AJ362" i="1" s="1"/>
  <c r="Y361" i="1"/>
  <c r="AI361" i="1" s="1"/>
  <c r="AJ361" i="1" s="1"/>
  <c r="Y360" i="1"/>
  <c r="AI360" i="1" s="1"/>
  <c r="AJ360" i="1" s="1"/>
  <c r="Y359" i="1"/>
  <c r="AI359" i="1" s="1"/>
  <c r="AJ359" i="1" s="1"/>
  <c r="Y358" i="1"/>
  <c r="AI358" i="1" s="1"/>
  <c r="AJ358" i="1" s="1"/>
  <c r="Y357" i="1"/>
  <c r="AI357" i="1" s="1"/>
  <c r="AJ357" i="1" s="1"/>
  <c r="Y356" i="1"/>
  <c r="AI356" i="1" s="1"/>
  <c r="AJ356" i="1" s="1"/>
  <c r="Y355" i="1"/>
  <c r="AI355" i="1" s="1"/>
  <c r="AJ355" i="1" s="1"/>
  <c r="Y354" i="1"/>
  <c r="AI354" i="1" s="1"/>
  <c r="AJ354" i="1" s="1"/>
  <c r="Y353" i="1"/>
  <c r="AI353" i="1" s="1"/>
  <c r="AJ353" i="1" s="1"/>
  <c r="Y352" i="1"/>
  <c r="AI352" i="1" s="1"/>
  <c r="AJ352" i="1" s="1"/>
  <c r="Y351" i="1"/>
  <c r="AI351" i="1" s="1"/>
  <c r="AJ351" i="1" s="1"/>
  <c r="Y350" i="1"/>
  <c r="AI350" i="1" s="1"/>
  <c r="AJ350" i="1" s="1"/>
  <c r="Y349" i="1"/>
  <c r="AI349" i="1" s="1"/>
  <c r="AJ349" i="1" s="1"/>
  <c r="Y348" i="1"/>
  <c r="AI348" i="1" s="1"/>
  <c r="AJ348" i="1" s="1"/>
  <c r="Y347" i="1"/>
  <c r="AI347" i="1" s="1"/>
  <c r="AJ347" i="1" s="1"/>
  <c r="Y346" i="1"/>
  <c r="AI346" i="1" s="1"/>
  <c r="AJ346" i="1" s="1"/>
  <c r="Y345" i="1"/>
  <c r="AI345" i="1" s="1"/>
  <c r="AJ345" i="1" s="1"/>
  <c r="Y344" i="1"/>
  <c r="AI344" i="1" s="1"/>
  <c r="AJ344" i="1" s="1"/>
  <c r="Y343" i="1"/>
  <c r="AI343" i="1" s="1"/>
  <c r="AJ343" i="1" s="1"/>
  <c r="Y342" i="1"/>
  <c r="AI342" i="1" s="1"/>
  <c r="AJ342" i="1" s="1"/>
  <c r="Y341" i="1"/>
  <c r="AI341" i="1" s="1"/>
  <c r="AJ341" i="1" s="1"/>
  <c r="Y340" i="1"/>
  <c r="AI340" i="1" s="1"/>
  <c r="AJ340" i="1" s="1"/>
  <c r="Y339" i="1"/>
  <c r="AI339" i="1" s="1"/>
  <c r="AJ339" i="1" s="1"/>
  <c r="Y338" i="1"/>
  <c r="AI338" i="1" s="1"/>
  <c r="AJ338" i="1" s="1"/>
  <c r="Y337" i="1"/>
  <c r="AI337" i="1" s="1"/>
  <c r="AJ337" i="1" s="1"/>
  <c r="Y336" i="1"/>
  <c r="AI336" i="1" s="1"/>
  <c r="AJ336" i="1" s="1"/>
  <c r="Y335" i="1"/>
  <c r="AI335" i="1" s="1"/>
  <c r="AJ335" i="1" s="1"/>
  <c r="Y334" i="1"/>
  <c r="AI334" i="1" s="1"/>
  <c r="AJ334" i="1" s="1"/>
  <c r="Y333" i="1"/>
  <c r="AI333" i="1" s="1"/>
  <c r="AJ333" i="1" s="1"/>
  <c r="Y332" i="1"/>
  <c r="AI332" i="1" s="1"/>
  <c r="AJ332" i="1" s="1"/>
  <c r="Y331" i="1"/>
  <c r="AI331" i="1" s="1"/>
  <c r="AJ331" i="1" s="1"/>
  <c r="Y330" i="1"/>
  <c r="AI330" i="1" s="1"/>
  <c r="AJ330" i="1" s="1"/>
  <c r="Y329" i="1"/>
  <c r="AI329" i="1" s="1"/>
  <c r="AJ329" i="1" s="1"/>
  <c r="Y328" i="1"/>
  <c r="AI328" i="1" s="1"/>
  <c r="AJ328" i="1" s="1"/>
  <c r="Y327" i="1"/>
  <c r="AI327" i="1" s="1"/>
  <c r="AJ327" i="1" s="1"/>
  <c r="Y326" i="1"/>
  <c r="AI326" i="1" s="1"/>
  <c r="AJ326" i="1" s="1"/>
  <c r="Y325" i="1"/>
  <c r="AI325" i="1" s="1"/>
  <c r="AJ325" i="1" s="1"/>
  <c r="Y324" i="1"/>
  <c r="AI324" i="1" s="1"/>
  <c r="AJ324" i="1" s="1"/>
  <c r="Y323" i="1"/>
  <c r="AI323" i="1" s="1"/>
  <c r="AJ323" i="1" s="1"/>
  <c r="Y322" i="1"/>
  <c r="AI322" i="1" s="1"/>
  <c r="AJ322" i="1" s="1"/>
  <c r="Y321" i="1"/>
  <c r="AI321" i="1" s="1"/>
  <c r="AJ321" i="1" s="1"/>
  <c r="Y320" i="1"/>
  <c r="AI320" i="1" s="1"/>
  <c r="AJ320" i="1" s="1"/>
  <c r="Y319" i="1"/>
  <c r="AI319" i="1" s="1"/>
  <c r="AJ319" i="1" s="1"/>
  <c r="Y318" i="1"/>
  <c r="AI318" i="1" s="1"/>
  <c r="AJ318" i="1" s="1"/>
  <c r="Y317" i="1"/>
  <c r="AI317" i="1" s="1"/>
  <c r="AJ317" i="1" s="1"/>
  <c r="Y316" i="1"/>
  <c r="AI316" i="1" s="1"/>
  <c r="AJ316" i="1" s="1"/>
  <c r="Y315" i="1"/>
  <c r="AI315" i="1" s="1"/>
  <c r="AJ315" i="1" s="1"/>
  <c r="Y314" i="1"/>
  <c r="AI314" i="1" s="1"/>
  <c r="AJ314" i="1" s="1"/>
  <c r="Y313" i="1"/>
  <c r="AI313" i="1" s="1"/>
  <c r="AJ313" i="1" s="1"/>
  <c r="Y312" i="1"/>
  <c r="AI312" i="1" s="1"/>
  <c r="AJ312" i="1" s="1"/>
  <c r="Y311" i="1"/>
  <c r="AI311" i="1" s="1"/>
  <c r="AJ311" i="1" s="1"/>
  <c r="Y310" i="1"/>
  <c r="AI310" i="1" s="1"/>
  <c r="AJ310" i="1" s="1"/>
  <c r="Y309" i="1"/>
  <c r="AI309" i="1" s="1"/>
  <c r="AJ309" i="1" s="1"/>
  <c r="Y308" i="1"/>
  <c r="AI308" i="1" s="1"/>
  <c r="AJ308" i="1" s="1"/>
  <c r="Y307" i="1"/>
  <c r="AI307" i="1" s="1"/>
  <c r="AJ307" i="1" s="1"/>
  <c r="Y306" i="1"/>
  <c r="AI306" i="1" s="1"/>
  <c r="AJ306" i="1" s="1"/>
  <c r="Y305" i="1"/>
  <c r="AI305" i="1" s="1"/>
  <c r="AJ305" i="1" s="1"/>
  <c r="Y304" i="1"/>
  <c r="AI304" i="1" s="1"/>
  <c r="AJ304" i="1" s="1"/>
  <c r="Y303" i="1"/>
  <c r="AI303" i="1" s="1"/>
  <c r="AJ303" i="1" s="1"/>
  <c r="Y302" i="1"/>
  <c r="AI302" i="1" s="1"/>
  <c r="AJ302" i="1" s="1"/>
  <c r="Y301" i="1"/>
  <c r="AI301" i="1" s="1"/>
  <c r="AJ301" i="1" s="1"/>
  <c r="Y300" i="1"/>
  <c r="AI300" i="1" s="1"/>
  <c r="AJ300" i="1" s="1"/>
  <c r="Y299" i="1"/>
  <c r="AI299" i="1" s="1"/>
  <c r="AJ299" i="1" s="1"/>
  <c r="Y298" i="1"/>
  <c r="AI298" i="1" s="1"/>
  <c r="AJ298" i="1" s="1"/>
  <c r="Y297" i="1"/>
  <c r="AI297" i="1" s="1"/>
  <c r="AJ297" i="1" s="1"/>
  <c r="Y296" i="1"/>
  <c r="AI296" i="1" s="1"/>
  <c r="AJ296" i="1" s="1"/>
  <c r="Y295" i="1"/>
  <c r="AI295" i="1" s="1"/>
  <c r="AJ295" i="1" s="1"/>
  <c r="Y294" i="1"/>
  <c r="AI294" i="1" s="1"/>
  <c r="AJ294" i="1" s="1"/>
  <c r="Y293" i="1"/>
  <c r="AI293" i="1" s="1"/>
  <c r="AJ293" i="1" s="1"/>
  <c r="Y292" i="1"/>
  <c r="AI292" i="1" s="1"/>
  <c r="AJ292" i="1" s="1"/>
  <c r="Y291" i="1"/>
  <c r="AI291" i="1" s="1"/>
  <c r="AJ291" i="1" s="1"/>
  <c r="Y290" i="1"/>
  <c r="AI290" i="1" s="1"/>
  <c r="AJ290" i="1" s="1"/>
  <c r="Y289" i="1"/>
  <c r="AI289" i="1" s="1"/>
  <c r="AJ289" i="1" s="1"/>
  <c r="Y288" i="1"/>
  <c r="AI288" i="1" s="1"/>
  <c r="AJ288" i="1" s="1"/>
  <c r="Y287" i="1"/>
  <c r="AI287" i="1" s="1"/>
  <c r="AJ287" i="1" s="1"/>
  <c r="Y286" i="1"/>
  <c r="AI286" i="1" s="1"/>
  <c r="AJ286" i="1" s="1"/>
  <c r="Y285" i="1"/>
  <c r="AI285" i="1" s="1"/>
  <c r="AJ285" i="1" s="1"/>
  <c r="Y284" i="1"/>
  <c r="AI284" i="1" s="1"/>
  <c r="AJ284" i="1" s="1"/>
  <c r="Y283" i="1"/>
  <c r="AI283" i="1" s="1"/>
  <c r="AJ283" i="1" s="1"/>
  <c r="Y282" i="1"/>
  <c r="AI282" i="1" s="1"/>
  <c r="AJ282" i="1" s="1"/>
  <c r="Y281" i="1"/>
  <c r="AI281" i="1" s="1"/>
  <c r="AJ281" i="1" s="1"/>
  <c r="Y280" i="1"/>
  <c r="AI280" i="1" s="1"/>
  <c r="AJ280" i="1" s="1"/>
  <c r="Y279" i="1"/>
  <c r="AI279" i="1" s="1"/>
  <c r="AJ279" i="1" s="1"/>
  <c r="Y278" i="1"/>
  <c r="AI278" i="1" s="1"/>
  <c r="AJ278" i="1" s="1"/>
  <c r="Y277" i="1"/>
  <c r="AI277" i="1" s="1"/>
  <c r="AJ277" i="1" s="1"/>
  <c r="Y276" i="1"/>
  <c r="AI276" i="1" s="1"/>
  <c r="AJ276" i="1" s="1"/>
  <c r="Y275" i="1"/>
  <c r="AI275" i="1" s="1"/>
  <c r="AJ275" i="1" s="1"/>
  <c r="Y274" i="1"/>
  <c r="AI274" i="1" s="1"/>
  <c r="AJ274" i="1" s="1"/>
  <c r="Y273" i="1"/>
  <c r="AI273" i="1" s="1"/>
  <c r="AJ273" i="1" s="1"/>
  <c r="Y272" i="1"/>
  <c r="AI272" i="1" s="1"/>
  <c r="AJ272" i="1" s="1"/>
  <c r="Y271" i="1"/>
  <c r="AI271" i="1" s="1"/>
  <c r="AJ271" i="1" s="1"/>
  <c r="Y270" i="1"/>
  <c r="AI270" i="1" s="1"/>
  <c r="AJ270" i="1" s="1"/>
  <c r="Y269" i="1"/>
  <c r="AI269" i="1" s="1"/>
  <c r="AJ269" i="1" s="1"/>
  <c r="Y268" i="1"/>
  <c r="AI268" i="1" s="1"/>
  <c r="AJ268" i="1" s="1"/>
  <c r="Y267" i="1"/>
  <c r="AI267" i="1" s="1"/>
  <c r="AJ267" i="1" s="1"/>
  <c r="Y266" i="1"/>
  <c r="AI266" i="1" s="1"/>
  <c r="AJ266" i="1" s="1"/>
  <c r="Y265" i="1"/>
  <c r="AI265" i="1" s="1"/>
  <c r="AJ265" i="1" s="1"/>
  <c r="Y264" i="1"/>
  <c r="AI264" i="1" s="1"/>
  <c r="AJ264" i="1" s="1"/>
  <c r="Y263" i="1"/>
  <c r="AI263" i="1" s="1"/>
  <c r="AJ263" i="1" s="1"/>
  <c r="Y262" i="1"/>
  <c r="AI262" i="1" s="1"/>
  <c r="AJ262" i="1" s="1"/>
  <c r="Y261" i="1"/>
  <c r="AI261" i="1" s="1"/>
  <c r="AJ261" i="1" s="1"/>
  <c r="Y260" i="1"/>
  <c r="AI260" i="1" s="1"/>
  <c r="AJ260" i="1" s="1"/>
  <c r="Y259" i="1"/>
  <c r="AI259" i="1" s="1"/>
  <c r="AJ259" i="1" s="1"/>
  <c r="Y258" i="1"/>
  <c r="AI258" i="1" s="1"/>
  <c r="AJ258" i="1" s="1"/>
  <c r="Y257" i="1"/>
  <c r="AI257" i="1" s="1"/>
  <c r="AJ257" i="1" s="1"/>
  <c r="Y256" i="1"/>
  <c r="AI256" i="1" s="1"/>
  <c r="AJ256" i="1" s="1"/>
  <c r="Y255" i="1"/>
  <c r="AI255" i="1" s="1"/>
  <c r="AJ255" i="1" s="1"/>
  <c r="Y254" i="1"/>
  <c r="AI254" i="1" s="1"/>
  <c r="AJ254" i="1" s="1"/>
  <c r="Y253" i="1"/>
  <c r="AI253" i="1" s="1"/>
  <c r="AJ253" i="1" s="1"/>
  <c r="Y252" i="1"/>
  <c r="AI252" i="1" s="1"/>
  <c r="AJ252" i="1" s="1"/>
  <c r="Y251" i="1"/>
  <c r="AI251" i="1" s="1"/>
  <c r="AJ251" i="1" s="1"/>
  <c r="Y250" i="1"/>
  <c r="AI250" i="1" s="1"/>
  <c r="AJ250" i="1" s="1"/>
  <c r="Y249" i="1"/>
  <c r="AI249" i="1" s="1"/>
  <c r="AJ249" i="1" s="1"/>
  <c r="Y248" i="1"/>
  <c r="AI248" i="1" s="1"/>
  <c r="AJ248" i="1" s="1"/>
  <c r="Y247" i="1"/>
  <c r="AI247" i="1" s="1"/>
  <c r="AJ247" i="1" s="1"/>
  <c r="Y246" i="1"/>
  <c r="AI246" i="1" s="1"/>
  <c r="AJ246" i="1" s="1"/>
  <c r="Y245" i="1"/>
  <c r="AI245" i="1" s="1"/>
  <c r="AJ245" i="1" s="1"/>
  <c r="Y244" i="1"/>
  <c r="AI244" i="1" s="1"/>
  <c r="AJ244" i="1" s="1"/>
  <c r="Y243" i="1"/>
  <c r="AI243" i="1" s="1"/>
  <c r="AJ243" i="1" s="1"/>
  <c r="Y242" i="1"/>
  <c r="AI242" i="1" s="1"/>
  <c r="AJ242" i="1" s="1"/>
  <c r="Y241" i="1"/>
  <c r="AI241" i="1" s="1"/>
  <c r="AJ241" i="1" s="1"/>
  <c r="Y240" i="1"/>
  <c r="AI240" i="1" s="1"/>
  <c r="AJ240" i="1" s="1"/>
  <c r="Y239" i="1"/>
  <c r="AI239" i="1" s="1"/>
  <c r="AJ239" i="1" s="1"/>
  <c r="Y238" i="1"/>
  <c r="AI238" i="1" s="1"/>
  <c r="AJ238" i="1" s="1"/>
  <c r="Y237" i="1"/>
  <c r="AI237" i="1" s="1"/>
  <c r="AJ237" i="1" s="1"/>
  <c r="Y236" i="1"/>
  <c r="AI236" i="1" s="1"/>
  <c r="AJ236" i="1" s="1"/>
  <c r="Y235" i="1"/>
  <c r="AI235" i="1" s="1"/>
  <c r="AJ235" i="1" s="1"/>
  <c r="Y234" i="1"/>
  <c r="AI234" i="1" s="1"/>
  <c r="AJ234" i="1" s="1"/>
  <c r="Y233" i="1"/>
  <c r="AI233" i="1" s="1"/>
  <c r="AJ233" i="1" s="1"/>
  <c r="Y232" i="1"/>
  <c r="AI232" i="1" s="1"/>
  <c r="AJ232" i="1" s="1"/>
  <c r="Y231" i="1"/>
  <c r="AI231" i="1" s="1"/>
  <c r="AJ231" i="1" s="1"/>
  <c r="Y230" i="1"/>
  <c r="AI230" i="1" s="1"/>
  <c r="AJ230" i="1" s="1"/>
  <c r="Y229" i="1"/>
  <c r="AI229" i="1" s="1"/>
  <c r="AJ229" i="1" s="1"/>
  <c r="Y228" i="1"/>
  <c r="AI228" i="1" s="1"/>
  <c r="AJ228" i="1" s="1"/>
  <c r="Y227" i="1"/>
  <c r="AI227" i="1" s="1"/>
  <c r="AJ227" i="1" s="1"/>
  <c r="Y226" i="1"/>
  <c r="AI226" i="1" s="1"/>
  <c r="AJ226" i="1" s="1"/>
  <c r="Y225" i="1"/>
  <c r="AI225" i="1" s="1"/>
  <c r="AJ225" i="1" s="1"/>
  <c r="Y224" i="1"/>
  <c r="AI224" i="1" s="1"/>
  <c r="AJ224" i="1" s="1"/>
  <c r="Y223" i="1"/>
  <c r="AI223" i="1" s="1"/>
  <c r="AJ223" i="1" s="1"/>
  <c r="Y222" i="1"/>
  <c r="AI222" i="1" s="1"/>
  <c r="AJ222" i="1" s="1"/>
  <c r="Y221" i="1"/>
  <c r="AI221" i="1" s="1"/>
  <c r="AJ221" i="1" s="1"/>
  <c r="Y220" i="1"/>
  <c r="AI220" i="1" s="1"/>
  <c r="AJ220" i="1" s="1"/>
  <c r="Y219" i="1"/>
  <c r="AI219" i="1" s="1"/>
  <c r="AJ219" i="1" s="1"/>
  <c r="Y218" i="1"/>
  <c r="AI218" i="1" s="1"/>
  <c r="AJ218" i="1" s="1"/>
  <c r="Y217" i="1"/>
  <c r="AI217" i="1" s="1"/>
  <c r="AJ217" i="1" s="1"/>
  <c r="Y216" i="1"/>
  <c r="AI216" i="1" s="1"/>
  <c r="AJ216" i="1" s="1"/>
  <c r="Y215" i="1"/>
  <c r="AI215" i="1" s="1"/>
  <c r="AJ215" i="1" s="1"/>
  <c r="Y214" i="1"/>
  <c r="AI214" i="1" s="1"/>
  <c r="AJ214" i="1" s="1"/>
  <c r="Y213" i="1"/>
  <c r="AI213" i="1" s="1"/>
  <c r="AJ213" i="1" s="1"/>
  <c r="Y212" i="1"/>
  <c r="AI212" i="1" s="1"/>
  <c r="AJ212" i="1" s="1"/>
  <c r="Y211" i="1"/>
  <c r="AI211" i="1" s="1"/>
  <c r="AJ211" i="1" s="1"/>
  <c r="Y210" i="1"/>
  <c r="AI210" i="1" s="1"/>
  <c r="AJ210" i="1" s="1"/>
  <c r="Y209" i="1"/>
  <c r="AI209" i="1" s="1"/>
  <c r="AJ209" i="1" s="1"/>
  <c r="Y208" i="1"/>
  <c r="AI208" i="1" s="1"/>
  <c r="AJ208" i="1" s="1"/>
  <c r="Y207" i="1"/>
  <c r="AI207" i="1" s="1"/>
  <c r="AJ207" i="1" s="1"/>
  <c r="Y206" i="1"/>
  <c r="AI206" i="1" s="1"/>
  <c r="AJ206" i="1" s="1"/>
  <c r="Y205" i="1"/>
  <c r="AI205" i="1" s="1"/>
  <c r="AJ205" i="1" s="1"/>
  <c r="Y204" i="1"/>
  <c r="AI204" i="1" s="1"/>
  <c r="AJ204" i="1" s="1"/>
  <c r="Y203" i="1"/>
  <c r="AI203" i="1" s="1"/>
  <c r="AJ203" i="1" s="1"/>
  <c r="Y201" i="1"/>
  <c r="AI201" i="1" s="1"/>
  <c r="AJ201" i="1" s="1"/>
  <c r="Y200" i="1"/>
  <c r="AI200" i="1" s="1"/>
  <c r="AJ200" i="1" s="1"/>
  <c r="Y199" i="1"/>
  <c r="AI199" i="1" s="1"/>
  <c r="AJ199" i="1" s="1"/>
  <c r="Y198" i="1"/>
  <c r="AI198" i="1" s="1"/>
  <c r="AJ198" i="1" s="1"/>
  <c r="Y197" i="1"/>
  <c r="AI197" i="1" s="1"/>
  <c r="AJ197" i="1" s="1"/>
  <c r="Y196" i="1"/>
  <c r="AI196" i="1" s="1"/>
  <c r="AJ196" i="1" s="1"/>
  <c r="Y195" i="1"/>
  <c r="AI195" i="1" s="1"/>
  <c r="AJ195" i="1" s="1"/>
  <c r="Y194" i="1"/>
  <c r="AI194" i="1" s="1"/>
  <c r="AJ194" i="1" s="1"/>
  <c r="Y193" i="1"/>
  <c r="AI193" i="1" s="1"/>
  <c r="AJ193" i="1" s="1"/>
  <c r="Y192" i="1"/>
  <c r="AI192" i="1" s="1"/>
  <c r="AJ192" i="1" s="1"/>
  <c r="Y191" i="1"/>
  <c r="AI191" i="1" s="1"/>
  <c r="AJ191" i="1" s="1"/>
  <c r="Y190" i="1"/>
  <c r="AI190" i="1" s="1"/>
  <c r="AJ190" i="1" s="1"/>
  <c r="Y189" i="1"/>
  <c r="AI189" i="1" s="1"/>
  <c r="AJ189" i="1" s="1"/>
  <c r="Y188" i="1"/>
  <c r="AI188" i="1" s="1"/>
  <c r="AJ188" i="1" s="1"/>
  <c r="Y187" i="1"/>
  <c r="AI187" i="1" s="1"/>
  <c r="AJ187" i="1" s="1"/>
  <c r="Y186" i="1"/>
  <c r="AI186" i="1" s="1"/>
  <c r="AJ186" i="1" s="1"/>
  <c r="Y185" i="1"/>
  <c r="AI185" i="1" s="1"/>
  <c r="AJ185" i="1" s="1"/>
  <c r="Y184" i="1"/>
  <c r="AI184" i="1" s="1"/>
  <c r="AJ184" i="1" s="1"/>
  <c r="Y183" i="1"/>
  <c r="AI183" i="1" s="1"/>
  <c r="AJ183" i="1" s="1"/>
  <c r="Y182" i="1"/>
  <c r="AI182" i="1" s="1"/>
  <c r="AJ182" i="1" s="1"/>
  <c r="Y181" i="1"/>
  <c r="AI181" i="1" s="1"/>
  <c r="AJ181" i="1" s="1"/>
  <c r="Y180" i="1"/>
  <c r="AI180" i="1" s="1"/>
  <c r="AJ180" i="1" s="1"/>
  <c r="Y179" i="1"/>
  <c r="AI179" i="1" s="1"/>
  <c r="AJ179" i="1" s="1"/>
  <c r="Y178" i="1"/>
  <c r="AI178" i="1" s="1"/>
  <c r="AJ178" i="1" s="1"/>
  <c r="Y177" i="1"/>
  <c r="AI177" i="1" s="1"/>
  <c r="AJ177" i="1" s="1"/>
  <c r="Y176" i="1"/>
  <c r="AI176" i="1" s="1"/>
  <c r="AJ176" i="1" s="1"/>
  <c r="Y175" i="1"/>
  <c r="AI175" i="1" s="1"/>
  <c r="AJ175" i="1" s="1"/>
  <c r="Y174" i="1"/>
  <c r="AI174" i="1" s="1"/>
  <c r="AJ174" i="1" s="1"/>
  <c r="Y173" i="1"/>
  <c r="AI173" i="1" s="1"/>
  <c r="AJ173" i="1" s="1"/>
  <c r="Y172" i="1"/>
  <c r="AI172" i="1" s="1"/>
  <c r="AJ172" i="1" s="1"/>
  <c r="Y171" i="1"/>
  <c r="AI171" i="1" s="1"/>
  <c r="AJ171" i="1" s="1"/>
  <c r="Y170" i="1"/>
  <c r="AI170" i="1" s="1"/>
  <c r="AJ170" i="1" s="1"/>
  <c r="Y169" i="1"/>
  <c r="AI169" i="1" s="1"/>
  <c r="AJ169" i="1" s="1"/>
  <c r="Y168" i="1"/>
  <c r="AI168" i="1" s="1"/>
  <c r="AJ168" i="1" s="1"/>
  <c r="Y167" i="1"/>
  <c r="AI167" i="1" s="1"/>
  <c r="AJ167" i="1" s="1"/>
  <c r="Y166" i="1"/>
  <c r="AI166" i="1" s="1"/>
  <c r="AJ166" i="1" s="1"/>
  <c r="Y165" i="1"/>
  <c r="AI165" i="1" s="1"/>
  <c r="AJ165" i="1" s="1"/>
  <c r="Y164" i="1"/>
  <c r="AI164" i="1" s="1"/>
  <c r="AJ164" i="1" s="1"/>
  <c r="Y163" i="1"/>
  <c r="AI163" i="1" s="1"/>
  <c r="AJ163" i="1" s="1"/>
  <c r="Y162" i="1"/>
  <c r="AI162" i="1" s="1"/>
  <c r="AJ162" i="1" s="1"/>
  <c r="Y161" i="1"/>
  <c r="AI161" i="1" s="1"/>
  <c r="AJ161" i="1" s="1"/>
  <c r="Y160" i="1"/>
  <c r="AI160" i="1" s="1"/>
  <c r="AJ160" i="1" s="1"/>
  <c r="Y159" i="1"/>
  <c r="AI159" i="1" s="1"/>
  <c r="AJ159" i="1" s="1"/>
  <c r="Y158" i="1"/>
  <c r="AI158" i="1" s="1"/>
  <c r="AJ158" i="1" s="1"/>
  <c r="Y157" i="1"/>
  <c r="AI157" i="1" s="1"/>
  <c r="AJ157" i="1" s="1"/>
  <c r="Y156" i="1"/>
  <c r="AI156" i="1" s="1"/>
  <c r="AJ156" i="1" s="1"/>
  <c r="Y155" i="1"/>
  <c r="AI155" i="1" s="1"/>
  <c r="AJ155" i="1" s="1"/>
  <c r="Y154" i="1"/>
  <c r="AI154" i="1" s="1"/>
  <c r="AJ154" i="1" s="1"/>
  <c r="Y153" i="1"/>
  <c r="AI153" i="1" s="1"/>
  <c r="AJ153" i="1" s="1"/>
  <c r="Y152" i="1"/>
  <c r="AI152" i="1" s="1"/>
  <c r="AJ152" i="1" s="1"/>
  <c r="Y151" i="1"/>
  <c r="AI151" i="1" s="1"/>
  <c r="AJ151" i="1" s="1"/>
  <c r="Y150" i="1"/>
  <c r="AI150" i="1" s="1"/>
  <c r="AJ150" i="1" s="1"/>
  <c r="Y149" i="1"/>
  <c r="AI149" i="1" s="1"/>
  <c r="AJ149" i="1" s="1"/>
  <c r="Y148" i="1"/>
  <c r="AI148" i="1" s="1"/>
  <c r="AJ148" i="1" s="1"/>
  <c r="Y147" i="1"/>
  <c r="AI147" i="1" s="1"/>
  <c r="AJ147" i="1" s="1"/>
  <c r="Y146" i="1"/>
  <c r="AI146" i="1" s="1"/>
  <c r="AJ146" i="1" s="1"/>
  <c r="Y145" i="1"/>
  <c r="AI145" i="1" s="1"/>
  <c r="AJ145" i="1" s="1"/>
  <c r="Y144" i="1"/>
  <c r="AI144" i="1" s="1"/>
  <c r="AJ144" i="1" s="1"/>
  <c r="Y143" i="1"/>
  <c r="AI143" i="1" s="1"/>
  <c r="AJ143" i="1" s="1"/>
  <c r="Y142" i="1"/>
  <c r="AI142" i="1" s="1"/>
  <c r="AJ142" i="1" s="1"/>
  <c r="Y141" i="1"/>
  <c r="AI141" i="1" s="1"/>
  <c r="AJ141" i="1" s="1"/>
  <c r="Y140" i="1"/>
  <c r="AI140" i="1" s="1"/>
  <c r="AJ140" i="1" s="1"/>
  <c r="Y139" i="1"/>
  <c r="AI139" i="1" s="1"/>
  <c r="AJ139" i="1" s="1"/>
  <c r="Y138" i="1"/>
  <c r="AI138" i="1" s="1"/>
  <c r="AJ138" i="1" s="1"/>
  <c r="Y137" i="1"/>
  <c r="AI137" i="1" s="1"/>
  <c r="AJ137" i="1" s="1"/>
  <c r="Y136" i="1"/>
  <c r="AI136" i="1" s="1"/>
  <c r="AJ136" i="1" s="1"/>
  <c r="Y135" i="1"/>
  <c r="AI135" i="1" s="1"/>
  <c r="AJ135" i="1" s="1"/>
  <c r="Y134" i="1"/>
  <c r="AI134" i="1" s="1"/>
  <c r="AJ134" i="1" s="1"/>
  <c r="Y133" i="1"/>
  <c r="AI133" i="1" s="1"/>
  <c r="AJ133" i="1" s="1"/>
  <c r="Y132" i="1"/>
  <c r="AI132" i="1" s="1"/>
  <c r="AJ132" i="1" s="1"/>
  <c r="Y131" i="1"/>
  <c r="AI131" i="1" s="1"/>
  <c r="AJ131" i="1" s="1"/>
  <c r="Y130" i="1"/>
  <c r="AI130" i="1" s="1"/>
  <c r="AJ130" i="1" s="1"/>
  <c r="Y129" i="1"/>
  <c r="AI129" i="1" s="1"/>
  <c r="AJ129" i="1" s="1"/>
  <c r="Y128" i="1"/>
  <c r="AI128" i="1" s="1"/>
  <c r="AJ128" i="1" s="1"/>
  <c r="Y127" i="1"/>
  <c r="AI127" i="1" s="1"/>
  <c r="AJ127" i="1" s="1"/>
  <c r="Y126" i="1"/>
  <c r="AI126" i="1" s="1"/>
  <c r="AJ126" i="1" s="1"/>
  <c r="Y125" i="1"/>
  <c r="AI125" i="1" s="1"/>
  <c r="AJ125" i="1" s="1"/>
  <c r="Y124" i="1"/>
  <c r="AI124" i="1" s="1"/>
  <c r="AJ124" i="1" s="1"/>
  <c r="Y123" i="1"/>
  <c r="AI123" i="1" s="1"/>
  <c r="AJ123" i="1" s="1"/>
  <c r="Y122" i="1"/>
  <c r="AI122" i="1" s="1"/>
  <c r="AJ122" i="1" s="1"/>
  <c r="Y121" i="1"/>
  <c r="AI121" i="1" s="1"/>
  <c r="AJ121" i="1" s="1"/>
  <c r="Y119" i="1"/>
  <c r="AI119" i="1" s="1"/>
  <c r="AJ119" i="1" s="1"/>
  <c r="Y118" i="1"/>
  <c r="AI118" i="1" s="1"/>
  <c r="AJ118" i="1" s="1"/>
  <c r="Y117" i="1"/>
  <c r="AI117" i="1" s="1"/>
  <c r="AJ117" i="1" s="1"/>
  <c r="Y116" i="1"/>
  <c r="AI116" i="1" s="1"/>
  <c r="AJ116" i="1" s="1"/>
  <c r="Y115" i="1"/>
  <c r="AI115" i="1" s="1"/>
  <c r="AJ115" i="1" s="1"/>
  <c r="Y114" i="1"/>
  <c r="AI114" i="1" s="1"/>
  <c r="AJ114" i="1" s="1"/>
  <c r="Y113" i="1"/>
  <c r="AI113" i="1" s="1"/>
  <c r="AJ113" i="1" s="1"/>
  <c r="Y112" i="1"/>
  <c r="AI112" i="1" s="1"/>
  <c r="AJ112" i="1" s="1"/>
  <c r="Y111" i="1"/>
  <c r="AI111" i="1" s="1"/>
  <c r="AJ111" i="1" s="1"/>
  <c r="Y110" i="1"/>
  <c r="AI110" i="1" s="1"/>
  <c r="AJ110" i="1" s="1"/>
  <c r="Y109" i="1"/>
  <c r="AI109" i="1" s="1"/>
  <c r="AJ109" i="1" s="1"/>
  <c r="Y108" i="1"/>
  <c r="AI108" i="1" s="1"/>
  <c r="AJ108" i="1" s="1"/>
  <c r="Y107" i="1"/>
  <c r="AI107" i="1" s="1"/>
  <c r="AJ107" i="1" s="1"/>
  <c r="Y106" i="1"/>
  <c r="AI106" i="1" s="1"/>
  <c r="AJ106" i="1" s="1"/>
  <c r="Y105" i="1"/>
  <c r="AI105" i="1" s="1"/>
  <c r="AJ105" i="1" s="1"/>
  <c r="Y104" i="1"/>
  <c r="AI104" i="1" s="1"/>
  <c r="AJ104" i="1" s="1"/>
  <c r="Y103" i="1"/>
  <c r="AI103" i="1" s="1"/>
  <c r="AJ103" i="1" s="1"/>
  <c r="Y102" i="1"/>
  <c r="AI102" i="1" s="1"/>
  <c r="AJ102" i="1" s="1"/>
  <c r="Y101" i="1"/>
  <c r="AI101" i="1" s="1"/>
  <c r="AJ101" i="1" s="1"/>
  <c r="Y100" i="1"/>
  <c r="AI100" i="1" s="1"/>
  <c r="AJ100" i="1" s="1"/>
  <c r="Y99" i="1"/>
  <c r="AI99" i="1" s="1"/>
  <c r="AJ99" i="1" s="1"/>
  <c r="Y98" i="1"/>
  <c r="AI98" i="1" s="1"/>
  <c r="AJ98" i="1" s="1"/>
  <c r="Y97" i="1"/>
  <c r="AI97" i="1" s="1"/>
  <c r="AJ97" i="1" s="1"/>
  <c r="Y96" i="1"/>
  <c r="AI96" i="1" s="1"/>
  <c r="AJ96" i="1" s="1"/>
  <c r="Y95" i="1"/>
  <c r="AI95" i="1" s="1"/>
  <c r="AJ95" i="1" s="1"/>
  <c r="Y94" i="1"/>
  <c r="AI94" i="1" s="1"/>
  <c r="AJ94" i="1" s="1"/>
  <c r="Y93" i="1"/>
  <c r="AI93" i="1" s="1"/>
  <c r="AJ93" i="1" s="1"/>
  <c r="Y92" i="1"/>
  <c r="AI92" i="1" s="1"/>
  <c r="AJ92" i="1" s="1"/>
  <c r="Y91" i="1"/>
  <c r="AI91" i="1" s="1"/>
  <c r="AJ91" i="1" s="1"/>
  <c r="Y90" i="1"/>
  <c r="AI90" i="1" s="1"/>
  <c r="AJ90" i="1" s="1"/>
  <c r="Y89" i="1"/>
  <c r="AI89" i="1" s="1"/>
  <c r="AJ89" i="1" s="1"/>
  <c r="Y88" i="1"/>
  <c r="AI88" i="1" s="1"/>
  <c r="AJ88" i="1" s="1"/>
  <c r="Y87" i="1"/>
  <c r="AI87" i="1" s="1"/>
  <c r="AJ87" i="1" s="1"/>
  <c r="Y86" i="1"/>
  <c r="AI86" i="1" s="1"/>
  <c r="AJ86" i="1" s="1"/>
  <c r="Y85" i="1"/>
  <c r="AI85" i="1" s="1"/>
  <c r="AJ85" i="1" s="1"/>
  <c r="Y84" i="1"/>
  <c r="AI84" i="1" s="1"/>
  <c r="AJ84" i="1" s="1"/>
  <c r="Y83" i="1"/>
  <c r="AI83" i="1" s="1"/>
  <c r="AJ83" i="1" s="1"/>
  <c r="Y82" i="1"/>
  <c r="AI82" i="1" s="1"/>
  <c r="AJ82" i="1" s="1"/>
  <c r="Y81" i="1"/>
  <c r="AI81" i="1" s="1"/>
  <c r="AJ81" i="1" s="1"/>
  <c r="Y80" i="1"/>
  <c r="AI80" i="1" s="1"/>
  <c r="AJ80" i="1" s="1"/>
  <c r="Y79" i="1"/>
  <c r="AI79" i="1" s="1"/>
  <c r="AJ79" i="1" s="1"/>
  <c r="Y78" i="1"/>
  <c r="AI78" i="1" s="1"/>
  <c r="AJ78" i="1" s="1"/>
  <c r="Y77" i="1"/>
  <c r="AI77" i="1" s="1"/>
  <c r="AJ77" i="1" s="1"/>
  <c r="Y76" i="1"/>
  <c r="AI76" i="1" s="1"/>
  <c r="AJ76" i="1" s="1"/>
  <c r="Y75" i="1"/>
  <c r="AI75" i="1" s="1"/>
  <c r="AJ75" i="1" s="1"/>
  <c r="Y74" i="1"/>
  <c r="AI74" i="1" s="1"/>
  <c r="AJ74" i="1" s="1"/>
  <c r="Y73" i="1"/>
  <c r="AI73" i="1" s="1"/>
  <c r="AJ73" i="1" s="1"/>
  <c r="Y72" i="1"/>
  <c r="AI72" i="1" s="1"/>
  <c r="AJ72" i="1" s="1"/>
  <c r="Y71" i="1"/>
  <c r="AI71" i="1" s="1"/>
  <c r="AJ71" i="1" s="1"/>
  <c r="Y70" i="1"/>
  <c r="AI70" i="1" s="1"/>
  <c r="AJ70" i="1" s="1"/>
  <c r="Y69" i="1"/>
  <c r="AI69" i="1" s="1"/>
  <c r="AJ69" i="1" s="1"/>
  <c r="Y68" i="1"/>
  <c r="AI68" i="1" s="1"/>
  <c r="AJ68" i="1" s="1"/>
  <c r="Y67" i="1"/>
  <c r="AI67" i="1" s="1"/>
  <c r="AJ67" i="1" s="1"/>
  <c r="Y66" i="1"/>
  <c r="AI66" i="1" s="1"/>
  <c r="AJ66" i="1" s="1"/>
  <c r="Y65" i="1"/>
  <c r="AI65" i="1" s="1"/>
  <c r="AJ65" i="1" s="1"/>
  <c r="Y64" i="1"/>
  <c r="AI64" i="1" s="1"/>
  <c r="AJ64" i="1" s="1"/>
  <c r="Y63" i="1"/>
  <c r="AI63" i="1" s="1"/>
  <c r="AJ63" i="1" s="1"/>
  <c r="Y62" i="1"/>
  <c r="AI62" i="1" s="1"/>
  <c r="AJ62" i="1" s="1"/>
  <c r="Y61" i="1"/>
  <c r="AI61" i="1" s="1"/>
  <c r="AJ61" i="1" s="1"/>
  <c r="Y60" i="1"/>
  <c r="AI60" i="1" s="1"/>
  <c r="AJ60" i="1" s="1"/>
  <c r="Y59" i="1"/>
  <c r="AI59" i="1" s="1"/>
  <c r="AJ59" i="1" s="1"/>
  <c r="Y58" i="1"/>
  <c r="AI58" i="1" s="1"/>
  <c r="AJ58" i="1" s="1"/>
  <c r="Y57" i="1"/>
  <c r="AI57" i="1" s="1"/>
  <c r="AJ57" i="1" s="1"/>
  <c r="Y56" i="1"/>
  <c r="AI56" i="1" s="1"/>
  <c r="AJ56" i="1" s="1"/>
  <c r="Y55" i="1"/>
  <c r="AI55" i="1" s="1"/>
  <c r="AJ55" i="1" s="1"/>
  <c r="Y54" i="1"/>
  <c r="AI54" i="1" s="1"/>
  <c r="AJ54" i="1" s="1"/>
  <c r="Y53" i="1"/>
  <c r="AI53" i="1" s="1"/>
  <c r="AJ53" i="1" s="1"/>
  <c r="Y52" i="1"/>
  <c r="AI52" i="1" s="1"/>
  <c r="AJ52" i="1" s="1"/>
  <c r="Y51" i="1"/>
  <c r="AI51" i="1" s="1"/>
  <c r="AJ51" i="1" s="1"/>
  <c r="Y50" i="1"/>
  <c r="AI50" i="1" s="1"/>
  <c r="AJ50" i="1" s="1"/>
  <c r="Y49" i="1"/>
  <c r="AI49" i="1" s="1"/>
  <c r="AJ49" i="1" s="1"/>
  <c r="Y48" i="1"/>
  <c r="AI48" i="1" s="1"/>
  <c r="AJ48" i="1" s="1"/>
  <c r="Y47" i="1"/>
  <c r="AI47" i="1" s="1"/>
  <c r="AJ47" i="1" s="1"/>
  <c r="Y46" i="1"/>
  <c r="AI46" i="1" s="1"/>
  <c r="AJ46" i="1" s="1"/>
  <c r="Y45" i="1"/>
  <c r="AI45" i="1" s="1"/>
  <c r="AJ45" i="1" s="1"/>
  <c r="Y44" i="1"/>
  <c r="AI44" i="1" s="1"/>
  <c r="AJ44" i="1" s="1"/>
  <c r="Y43" i="1"/>
  <c r="AI43" i="1" s="1"/>
  <c r="AJ43" i="1" s="1"/>
  <c r="Y42" i="1"/>
  <c r="AI42" i="1" s="1"/>
  <c r="AJ42" i="1" s="1"/>
  <c r="Y41" i="1"/>
  <c r="AI41" i="1" s="1"/>
  <c r="AJ41" i="1" s="1"/>
  <c r="Y40" i="1"/>
  <c r="AI40" i="1" s="1"/>
  <c r="AJ40" i="1" s="1"/>
  <c r="Y39" i="1"/>
  <c r="AI39" i="1" s="1"/>
  <c r="AJ39" i="1" s="1"/>
  <c r="Y38" i="1"/>
  <c r="AI38" i="1" s="1"/>
  <c r="AJ38" i="1" s="1"/>
  <c r="Y37" i="1"/>
  <c r="AI37" i="1" s="1"/>
  <c r="AJ37" i="1" s="1"/>
  <c r="Y36" i="1"/>
  <c r="AI36" i="1" s="1"/>
  <c r="AJ36" i="1" s="1"/>
  <c r="Y35" i="1"/>
  <c r="AI35" i="1" s="1"/>
  <c r="AJ35" i="1" s="1"/>
  <c r="Y34" i="1"/>
  <c r="AI34" i="1" s="1"/>
  <c r="AJ34" i="1" s="1"/>
  <c r="Y33" i="1"/>
  <c r="AI33" i="1" s="1"/>
  <c r="AJ33" i="1" s="1"/>
  <c r="Y32" i="1"/>
  <c r="AI32" i="1" s="1"/>
  <c r="AJ32" i="1" s="1"/>
  <c r="Y31" i="1"/>
  <c r="AI31" i="1" s="1"/>
  <c r="AJ31" i="1" s="1"/>
  <c r="Y30" i="1"/>
  <c r="AI30" i="1" s="1"/>
  <c r="AJ30" i="1" s="1"/>
  <c r="Y29" i="1"/>
  <c r="AI29" i="1" s="1"/>
  <c r="AJ29" i="1" s="1"/>
  <c r="Y28" i="1"/>
  <c r="AI28" i="1" s="1"/>
  <c r="AJ28" i="1" s="1"/>
  <c r="Y27" i="1"/>
  <c r="AI27" i="1" s="1"/>
  <c r="AJ27" i="1" s="1"/>
  <c r="Y26" i="1"/>
  <c r="AI26" i="1" s="1"/>
  <c r="AJ26" i="1" s="1"/>
  <c r="Y25" i="1"/>
  <c r="AI25" i="1" s="1"/>
  <c r="AJ25" i="1" s="1"/>
  <c r="Y24" i="1"/>
  <c r="AI24" i="1" s="1"/>
  <c r="AJ24" i="1" s="1"/>
  <c r="Y23" i="1"/>
  <c r="AI23" i="1" s="1"/>
  <c r="AJ23" i="1" s="1"/>
  <c r="Y22" i="1"/>
  <c r="AI22" i="1" s="1"/>
  <c r="AJ22" i="1" s="1"/>
  <c r="Y21" i="1"/>
  <c r="AI21" i="1" s="1"/>
  <c r="AJ21" i="1" s="1"/>
  <c r="Y20" i="1"/>
  <c r="AI20" i="1" s="1"/>
  <c r="AJ20" i="1" s="1"/>
  <c r="Y19" i="1"/>
  <c r="AI19" i="1" s="1"/>
  <c r="AJ19" i="1" s="1"/>
  <c r="Y18" i="1"/>
  <c r="AI18" i="1" s="1"/>
  <c r="AJ18" i="1" s="1"/>
  <c r="Y17" i="1"/>
  <c r="AI17" i="1" s="1"/>
  <c r="AJ17" i="1" s="1"/>
  <c r="Y16" i="1"/>
  <c r="AI16" i="1" s="1"/>
  <c r="Y15" i="1"/>
  <c r="AI15" i="1" s="1"/>
  <c r="Y14" i="1"/>
  <c r="AI14" i="1" s="1"/>
  <c r="Y13" i="1"/>
  <c r="AI13" i="1" s="1"/>
  <c r="Y12" i="1"/>
  <c r="AI12" i="1" s="1"/>
  <c r="Y11" i="1"/>
  <c r="AI11" i="1" s="1"/>
  <c r="AI382" i="1" l="1"/>
  <c r="AJ382" i="1" s="1"/>
  <c r="Y202" i="1"/>
  <c r="AB488" i="1"/>
  <c r="AB489" i="1"/>
  <c r="AB486" i="1"/>
  <c r="AB487" i="1"/>
  <c r="AB490" i="1"/>
  <c r="AA492" i="1"/>
  <c r="A675" i="1"/>
  <c r="C675" i="1"/>
  <c r="C555" i="1"/>
  <c r="C554" i="1"/>
  <c r="C553" i="1"/>
  <c r="C552" i="1"/>
  <c r="C551" i="1"/>
  <c r="AB10" i="1" l="1"/>
  <c r="AA494" i="1"/>
  <c r="AB492" i="1"/>
  <c r="AB11" i="1" l="1"/>
  <c r="AB494" i="1"/>
  <c r="AA495" i="1"/>
  <c r="C674" i="1"/>
  <c r="C673" i="1"/>
  <c r="C672" i="1"/>
  <c r="C671" i="1"/>
  <c r="C670" i="1"/>
  <c r="C669" i="1"/>
  <c r="C668" i="1"/>
  <c r="C667" i="1"/>
  <c r="C666" i="1"/>
  <c r="C665" i="1"/>
  <c r="C664" i="1"/>
  <c r="C662" i="1"/>
  <c r="C661" i="1"/>
  <c r="C660" i="1"/>
  <c r="C659" i="1"/>
  <c r="A662" i="1"/>
  <c r="A661" i="1"/>
  <c r="A660" i="1"/>
  <c r="A659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A227" i="1"/>
  <c r="A226" i="1"/>
  <c r="C227" i="1"/>
  <c r="C226" i="1"/>
  <c r="C109" i="1"/>
  <c r="C108" i="1"/>
  <c r="AB12" i="1" l="1"/>
  <c r="AA496" i="1"/>
  <c r="AB495" i="1"/>
  <c r="AB13" i="1" l="1"/>
  <c r="AB496" i="1"/>
  <c r="AA497" i="1"/>
  <c r="AG446" i="1"/>
  <c r="AG408" i="1"/>
  <c r="AG409" i="1" s="1"/>
  <c r="AG383" i="1"/>
  <c r="AG369" i="1"/>
  <c r="AG370" i="1" s="1"/>
  <c r="AG371" i="1" s="1"/>
  <c r="AG372" i="1" s="1"/>
  <c r="AG373" i="1" s="1"/>
  <c r="AG374" i="1" s="1"/>
  <c r="AG375" i="1" s="1"/>
  <c r="AG376" i="1" s="1"/>
  <c r="AG377" i="1" s="1"/>
  <c r="AG378" i="1" s="1"/>
  <c r="AG379" i="1" s="1"/>
  <c r="AG380" i="1" s="1"/>
  <c r="AG381" i="1" s="1"/>
  <c r="AG361" i="1"/>
  <c r="AG362" i="1" s="1"/>
  <c r="AG363" i="1" s="1"/>
  <c r="AG365" i="1"/>
  <c r="AG356" i="1"/>
  <c r="AG150" i="1"/>
  <c r="AG151" i="1" s="1"/>
  <c r="AG152" i="1" s="1"/>
  <c r="AG153" i="1" s="1"/>
  <c r="AG154" i="1" s="1"/>
  <c r="AG155" i="1" s="1"/>
  <c r="AG156" i="1" s="1"/>
  <c r="AG157" i="1" s="1"/>
  <c r="AG158" i="1" s="1"/>
  <c r="AG159" i="1" s="1"/>
  <c r="AG160" i="1" s="1"/>
  <c r="AG161" i="1" s="1"/>
  <c r="AG162" i="1" s="1"/>
  <c r="AG163" i="1" s="1"/>
  <c r="AG164" i="1" s="1"/>
  <c r="AG165" i="1" s="1"/>
  <c r="AG166" i="1" s="1"/>
  <c r="AG167" i="1" s="1"/>
  <c r="AG168" i="1" s="1"/>
  <c r="AG169" i="1" s="1"/>
  <c r="AG170" i="1" s="1"/>
  <c r="AG171" i="1" s="1"/>
  <c r="AG172" i="1" s="1"/>
  <c r="AG173" i="1" s="1"/>
  <c r="AG174" i="1" s="1"/>
  <c r="AG175" i="1" s="1"/>
  <c r="AG176" i="1" s="1"/>
  <c r="AG177" i="1" s="1"/>
  <c r="AG178" i="1" s="1"/>
  <c r="AG179" i="1" s="1"/>
  <c r="AG180" i="1" s="1"/>
  <c r="AG181" i="1" s="1"/>
  <c r="AG182" i="1" s="1"/>
  <c r="AG183" i="1" s="1"/>
  <c r="AG184" i="1" s="1"/>
  <c r="AG185" i="1" s="1"/>
  <c r="AG186" i="1" s="1"/>
  <c r="AG187" i="1" s="1"/>
  <c r="AG188" i="1" s="1"/>
  <c r="AG189" i="1" s="1"/>
  <c r="AG190" i="1" s="1"/>
  <c r="AG191" i="1" s="1"/>
  <c r="AG192" i="1" s="1"/>
  <c r="AG193" i="1" s="1"/>
  <c r="AG194" i="1" s="1"/>
  <c r="AG195" i="1" s="1"/>
  <c r="AG196" i="1" s="1"/>
  <c r="AG197" i="1" s="1"/>
  <c r="AG198" i="1" s="1"/>
  <c r="AG199" i="1" s="1"/>
  <c r="AG200" i="1" s="1"/>
  <c r="AG201" i="1" s="1"/>
  <c r="AG202" i="1" s="1"/>
  <c r="AG203" i="1" s="1"/>
  <c r="AG204" i="1" s="1"/>
  <c r="AG205" i="1" s="1"/>
  <c r="AG206" i="1" s="1"/>
  <c r="AG207" i="1" s="1"/>
  <c r="AG208" i="1" s="1"/>
  <c r="AG209" i="1" s="1"/>
  <c r="AG210" i="1" s="1"/>
  <c r="AG211" i="1" s="1"/>
  <c r="AG212" i="1" s="1"/>
  <c r="AG213" i="1" s="1"/>
  <c r="AG214" i="1" s="1"/>
  <c r="AG215" i="1" s="1"/>
  <c r="AG216" i="1" s="1"/>
  <c r="AG217" i="1" s="1"/>
  <c r="AG219" i="1" s="1"/>
  <c r="AG221" i="1" s="1"/>
  <c r="AG222" i="1" s="1"/>
  <c r="AG223" i="1" s="1"/>
  <c r="AG224" i="1" s="1"/>
  <c r="AG225" i="1" s="1"/>
  <c r="AG228" i="1" s="1"/>
  <c r="AG229" i="1" s="1"/>
  <c r="AG230" i="1" s="1"/>
  <c r="AG231" i="1" s="1"/>
  <c r="AG232" i="1" s="1"/>
  <c r="AG233" i="1" s="1"/>
  <c r="AG235" i="1" s="1"/>
  <c r="AG236" i="1" s="1"/>
  <c r="AG237" i="1" s="1"/>
  <c r="AG238" i="1" s="1"/>
  <c r="AG239" i="1" s="1"/>
  <c r="AG241" i="1" s="1"/>
  <c r="AG242" i="1" s="1"/>
  <c r="AG243" i="1" s="1"/>
  <c r="AG244" i="1" s="1"/>
  <c r="AG245" i="1" s="1"/>
  <c r="AG246" i="1" s="1"/>
  <c r="AG247" i="1" s="1"/>
  <c r="AG248" i="1" s="1"/>
  <c r="AG249" i="1" s="1"/>
  <c r="AG250" i="1" s="1"/>
  <c r="AG251" i="1" s="1"/>
  <c r="AG252" i="1" s="1"/>
  <c r="AG253" i="1" s="1"/>
  <c r="AG254" i="1" s="1"/>
  <c r="AG255" i="1" s="1"/>
  <c r="AG256" i="1" s="1"/>
  <c r="AG257" i="1" s="1"/>
  <c r="AG258" i="1" s="1"/>
  <c r="AG259" i="1" s="1"/>
  <c r="AG260" i="1" s="1"/>
  <c r="AG261" i="1" s="1"/>
  <c r="AG262" i="1" s="1"/>
  <c r="AG140" i="1"/>
  <c r="AG131" i="1"/>
  <c r="AG132" i="1" s="1"/>
  <c r="AG133" i="1" s="1"/>
  <c r="AG134" i="1" s="1"/>
  <c r="AG135" i="1" s="1"/>
  <c r="AG136" i="1" s="1"/>
  <c r="AG137" i="1" s="1"/>
  <c r="AG138" i="1" s="1"/>
  <c r="AG122" i="1"/>
  <c r="AG123" i="1" s="1"/>
  <c r="AG124" i="1" s="1"/>
  <c r="AG125" i="1" s="1"/>
  <c r="AG126" i="1" s="1"/>
  <c r="AG127" i="1" s="1"/>
  <c r="AG128" i="1" s="1"/>
  <c r="AG129" i="1" s="1"/>
  <c r="AG118" i="1"/>
  <c r="AG119" i="1" s="1"/>
  <c r="AG115" i="1"/>
  <c r="AG113" i="1"/>
  <c r="AG23" i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G56" i="1" s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AG67" i="1" s="1"/>
  <c r="AG68" i="1" s="1"/>
  <c r="AG69" i="1" s="1"/>
  <c r="AG70" i="1" s="1"/>
  <c r="AG71" i="1" s="1"/>
  <c r="AG72" i="1" s="1"/>
  <c r="AG73" i="1" s="1"/>
  <c r="AG74" i="1" s="1"/>
  <c r="AG75" i="1" s="1"/>
  <c r="AG76" i="1" s="1"/>
  <c r="AG77" i="1" s="1"/>
  <c r="AG78" i="1" s="1"/>
  <c r="AG79" i="1" s="1"/>
  <c r="AG80" i="1" s="1"/>
  <c r="AG81" i="1" s="1"/>
  <c r="AG82" i="1" s="1"/>
  <c r="AG83" i="1" s="1"/>
  <c r="AG84" i="1" s="1"/>
  <c r="AG85" i="1" s="1"/>
  <c r="AG86" i="1" s="1"/>
  <c r="AG87" i="1" s="1"/>
  <c r="AG88" i="1" s="1"/>
  <c r="AG89" i="1" s="1"/>
  <c r="AG90" i="1" s="1"/>
  <c r="AG91" i="1" s="1"/>
  <c r="AG92" i="1" s="1"/>
  <c r="AG93" i="1" s="1"/>
  <c r="AG94" i="1" s="1"/>
  <c r="AG95" i="1" s="1"/>
  <c r="AG96" i="1" s="1"/>
  <c r="AG97" i="1" s="1"/>
  <c r="AG98" i="1" s="1"/>
  <c r="AG99" i="1" s="1"/>
  <c r="AG100" i="1" s="1"/>
  <c r="AG101" i="1" s="1"/>
  <c r="AG102" i="1" s="1"/>
  <c r="AG103" i="1" s="1"/>
  <c r="AG104" i="1" s="1"/>
  <c r="AG105" i="1" s="1"/>
  <c r="AG106" i="1" s="1"/>
  <c r="AG107" i="1" s="1"/>
  <c r="AG20" i="1"/>
  <c r="AG21" i="1" s="1"/>
  <c r="AG18" i="1"/>
  <c r="AG11" i="1"/>
  <c r="AG12" i="1" s="1"/>
  <c r="AG13" i="1" s="1"/>
  <c r="AG14" i="1" s="1"/>
  <c r="AG15" i="1" s="1"/>
  <c r="AG108" i="1" l="1"/>
  <c r="AG109" i="1" s="1"/>
  <c r="AG110" i="1" s="1"/>
  <c r="AG111" i="1" s="1"/>
  <c r="AG263" i="1"/>
  <c r="AG264" i="1" s="1"/>
  <c r="AG265" i="1" s="1"/>
  <c r="AG266" i="1" s="1"/>
  <c r="AG267" i="1" s="1"/>
  <c r="AG268" i="1" s="1"/>
  <c r="AG269" i="1" s="1"/>
  <c r="AG270" i="1" s="1"/>
  <c r="AG271" i="1" s="1"/>
  <c r="AG272" i="1" s="1"/>
  <c r="AG273" i="1" s="1"/>
  <c r="AG274" i="1" s="1"/>
  <c r="AG275" i="1" s="1"/>
  <c r="AG276" i="1" s="1"/>
  <c r="AG277" i="1" s="1"/>
  <c r="AG278" i="1" s="1"/>
  <c r="AG279" i="1" s="1"/>
  <c r="AG280" i="1" s="1"/>
  <c r="AG281" i="1" s="1"/>
  <c r="AG282" i="1" s="1"/>
  <c r="AG283" i="1" s="1"/>
  <c r="AG284" i="1" s="1"/>
  <c r="AG285" i="1" s="1"/>
  <c r="AG286" i="1" s="1"/>
  <c r="AG287" i="1" s="1"/>
  <c r="AG288" i="1" s="1"/>
  <c r="AG289" i="1" s="1"/>
  <c r="AG290" i="1" s="1"/>
  <c r="AG291" i="1" s="1"/>
  <c r="AG292" i="1" s="1"/>
  <c r="AG293" i="1" s="1"/>
  <c r="AG294" i="1" s="1"/>
  <c r="AG295" i="1" s="1"/>
  <c r="AG296" i="1" s="1"/>
  <c r="AG297" i="1" s="1"/>
  <c r="AG298" i="1" s="1"/>
  <c r="AG299" i="1" s="1"/>
  <c r="AG300" i="1" s="1"/>
  <c r="AG301" i="1" s="1"/>
  <c r="AG302" i="1" s="1"/>
  <c r="AG303" i="1" s="1"/>
  <c r="AG304" i="1" s="1"/>
  <c r="AG305" i="1" s="1"/>
  <c r="AG306" i="1" s="1"/>
  <c r="AG307" i="1" s="1"/>
  <c r="AG308" i="1" s="1"/>
  <c r="AG309" i="1" s="1"/>
  <c r="AG310" i="1" s="1"/>
  <c r="AG311" i="1" s="1"/>
  <c r="AG312" i="1" s="1"/>
  <c r="AG313" i="1" s="1"/>
  <c r="AG314" i="1" s="1"/>
  <c r="AG315" i="1" s="1"/>
  <c r="AG316" i="1" s="1"/>
  <c r="AG317" i="1" s="1"/>
  <c r="AG318" i="1" s="1"/>
  <c r="AG319" i="1" s="1"/>
  <c r="AG320" i="1" s="1"/>
  <c r="AG321" i="1" s="1"/>
  <c r="AG322" i="1" s="1"/>
  <c r="AG323" i="1" s="1"/>
  <c r="AG324" i="1" s="1"/>
  <c r="AG325" i="1" s="1"/>
  <c r="AG326" i="1" s="1"/>
  <c r="AG327" i="1" s="1"/>
  <c r="AG328" i="1" s="1"/>
  <c r="AG329" i="1" s="1"/>
  <c r="AG330" i="1" s="1"/>
  <c r="AG331" i="1" s="1"/>
  <c r="AG332" i="1" s="1"/>
  <c r="AG333" i="1" s="1"/>
  <c r="AG334" i="1" s="1"/>
  <c r="AG335" i="1" s="1"/>
  <c r="AG336" i="1" s="1"/>
  <c r="AG337" i="1" s="1"/>
  <c r="AB14" i="1"/>
  <c r="AA498" i="1"/>
  <c r="AB497" i="1"/>
  <c r="AG141" i="1"/>
  <c r="AG142" i="1" s="1"/>
  <c r="AG357" i="1"/>
  <c r="AG384" i="1"/>
  <c r="AG410" i="1"/>
  <c r="AG447" i="1"/>
  <c r="AG366" i="1"/>
  <c r="AG339" i="1" l="1"/>
  <c r="AG340" i="1" s="1"/>
  <c r="AG341" i="1" s="1"/>
  <c r="AG342" i="1" s="1"/>
  <c r="AG343" i="1" s="1"/>
  <c r="AG344" i="1" s="1"/>
  <c r="AG345" i="1" s="1"/>
  <c r="AG346" i="1" s="1"/>
  <c r="AG347" i="1" s="1"/>
  <c r="AG348" i="1" s="1"/>
  <c r="AG349" i="1" s="1"/>
  <c r="AG350" i="1" s="1"/>
  <c r="AG351" i="1" s="1"/>
  <c r="AG352" i="1" s="1"/>
  <c r="AG353" i="1" s="1"/>
  <c r="AG354" i="1" s="1"/>
  <c r="AG338" i="1"/>
  <c r="AB15" i="1"/>
  <c r="AB498" i="1"/>
  <c r="AA499" i="1"/>
  <c r="AG358" i="1"/>
  <c r="AG448" i="1"/>
  <c r="AG385" i="1"/>
  <c r="AG411" i="1"/>
  <c r="AG367" i="1"/>
  <c r="AG143" i="1"/>
  <c r="AB16" i="1" l="1"/>
  <c r="AA500" i="1"/>
  <c r="AB499" i="1"/>
  <c r="AG359" i="1"/>
  <c r="AG412" i="1"/>
  <c r="AG386" i="1"/>
  <c r="AG449" i="1"/>
  <c r="AG144" i="1"/>
  <c r="AA18" i="1" l="1"/>
  <c r="AB17" i="1"/>
  <c r="AB500" i="1"/>
  <c r="AA501" i="1"/>
  <c r="AG450" i="1"/>
  <c r="AG413" i="1"/>
  <c r="AG387" i="1"/>
  <c r="AG145" i="1"/>
  <c r="L505" i="1"/>
  <c r="K505" i="1" s="1"/>
  <c r="J505" i="1" s="1"/>
  <c r="T505" i="1"/>
  <c r="E467" i="1"/>
  <c r="E468" i="1" s="1"/>
  <c r="E464" i="1"/>
  <c r="E465" i="1" s="1"/>
  <c r="E461" i="1"/>
  <c r="E462" i="1" s="1"/>
  <c r="E458" i="1"/>
  <c r="E459" i="1" s="1"/>
  <c r="E455" i="1"/>
  <c r="E456" i="1" s="1"/>
  <c r="E452" i="1"/>
  <c r="E453" i="1" s="1"/>
  <c r="E449" i="1"/>
  <c r="E450" i="1" s="1"/>
  <c r="E446" i="1"/>
  <c r="E447" i="1" s="1"/>
  <c r="E443" i="1"/>
  <c r="E444" i="1" s="1"/>
  <c r="E431" i="1"/>
  <c r="E432" i="1" s="1"/>
  <c r="E434" i="1"/>
  <c r="E435" i="1" s="1"/>
  <c r="E437" i="1"/>
  <c r="E438" i="1" s="1"/>
  <c r="E440" i="1"/>
  <c r="E441" i="1" s="1"/>
  <c r="AB18" i="1" l="1"/>
  <c r="AA502" i="1"/>
  <c r="AB502" i="1" s="1"/>
  <c r="AB501" i="1"/>
  <c r="S505" i="1"/>
  <c r="AG388" i="1"/>
  <c r="AG414" i="1"/>
  <c r="AG415" i="1" s="1"/>
  <c r="AG451" i="1"/>
  <c r="AG146" i="1"/>
  <c r="AG147" i="1" s="1"/>
  <c r="M505" i="1"/>
  <c r="N505" i="1" s="1"/>
  <c r="C544" i="1"/>
  <c r="T658" i="1"/>
  <c r="S658" i="1" s="1"/>
  <c r="T657" i="1"/>
  <c r="T656" i="1"/>
  <c r="S656" i="1" s="1"/>
  <c r="T655" i="1"/>
  <c r="T654" i="1"/>
  <c r="S654" i="1" s="1"/>
  <c r="T653" i="1"/>
  <c r="T652" i="1"/>
  <c r="S652" i="1" s="1"/>
  <c r="T651" i="1"/>
  <c r="T650" i="1"/>
  <c r="S650" i="1" s="1"/>
  <c r="T649" i="1"/>
  <c r="T648" i="1"/>
  <c r="T647" i="1"/>
  <c r="T646" i="1"/>
  <c r="S646" i="1" s="1"/>
  <c r="T645" i="1"/>
  <c r="T644" i="1"/>
  <c r="S644" i="1" s="1"/>
  <c r="T643" i="1"/>
  <c r="T642" i="1"/>
  <c r="S642" i="1" s="1"/>
  <c r="T641" i="1"/>
  <c r="T640" i="1"/>
  <c r="S640" i="1" s="1"/>
  <c r="T639" i="1"/>
  <c r="T638" i="1"/>
  <c r="S638" i="1" s="1"/>
  <c r="T637" i="1"/>
  <c r="T635" i="1"/>
  <c r="S635" i="1" s="1"/>
  <c r="T634" i="1"/>
  <c r="T633" i="1"/>
  <c r="S633" i="1" s="1"/>
  <c r="T632" i="1"/>
  <c r="T630" i="1"/>
  <c r="T628" i="1"/>
  <c r="S628" i="1" s="1"/>
  <c r="T627" i="1"/>
  <c r="T626" i="1"/>
  <c r="S626" i="1" s="1"/>
  <c r="T625" i="1"/>
  <c r="S625" i="1" s="1"/>
  <c r="T624" i="1"/>
  <c r="S624" i="1" s="1"/>
  <c r="T623" i="1"/>
  <c r="S623" i="1" s="1"/>
  <c r="T622" i="1"/>
  <c r="T621" i="1"/>
  <c r="S621" i="1" s="1"/>
  <c r="T620" i="1"/>
  <c r="S620" i="1" s="1"/>
  <c r="T619" i="1"/>
  <c r="S619" i="1" s="1"/>
  <c r="T618" i="1"/>
  <c r="S618" i="1" s="1"/>
  <c r="T617" i="1"/>
  <c r="S617" i="1" s="1"/>
  <c r="T616" i="1"/>
  <c r="S616" i="1" s="1"/>
  <c r="T615" i="1"/>
  <c r="T614" i="1"/>
  <c r="T613" i="1"/>
  <c r="S613" i="1" s="1"/>
  <c r="T612" i="1"/>
  <c r="S612" i="1" s="1"/>
  <c r="T611" i="1"/>
  <c r="S611" i="1" s="1"/>
  <c r="T609" i="1"/>
  <c r="S609" i="1" s="1"/>
  <c r="T608" i="1"/>
  <c r="S608" i="1" s="1"/>
  <c r="T607" i="1"/>
  <c r="S607" i="1" s="1"/>
  <c r="T606" i="1"/>
  <c r="S606" i="1" s="1"/>
  <c r="T605" i="1"/>
  <c r="T604" i="1"/>
  <c r="S604" i="1" s="1"/>
  <c r="T603" i="1"/>
  <c r="S603" i="1" s="1"/>
  <c r="T602" i="1"/>
  <c r="S602" i="1" s="1"/>
  <c r="T601" i="1"/>
  <c r="S601" i="1" s="1"/>
  <c r="T600" i="1"/>
  <c r="S600" i="1" s="1"/>
  <c r="T599" i="1"/>
  <c r="S599" i="1" s="1"/>
  <c r="T598" i="1"/>
  <c r="T597" i="1"/>
  <c r="T596" i="1"/>
  <c r="S596" i="1" s="1"/>
  <c r="T595" i="1"/>
  <c r="S595" i="1" s="1"/>
  <c r="T594" i="1"/>
  <c r="S594" i="1" s="1"/>
  <c r="T593" i="1"/>
  <c r="S593" i="1" s="1"/>
  <c r="T592" i="1"/>
  <c r="S592" i="1" s="1"/>
  <c r="T591" i="1"/>
  <c r="S591" i="1" s="1"/>
  <c r="T590" i="1"/>
  <c r="S590" i="1" s="1"/>
  <c r="T589" i="1"/>
  <c r="T588" i="1"/>
  <c r="S588" i="1" s="1"/>
  <c r="T587" i="1"/>
  <c r="S587" i="1" s="1"/>
  <c r="T586" i="1"/>
  <c r="S586" i="1" s="1"/>
  <c r="T585" i="1"/>
  <c r="S585" i="1" s="1"/>
  <c r="T584" i="1"/>
  <c r="S584" i="1" s="1"/>
  <c r="T583" i="1"/>
  <c r="S583" i="1" s="1"/>
  <c r="T582" i="1"/>
  <c r="T581" i="1"/>
  <c r="T580" i="1"/>
  <c r="S580" i="1" s="1"/>
  <c r="T579" i="1"/>
  <c r="S579" i="1" s="1"/>
  <c r="T578" i="1"/>
  <c r="S578" i="1" s="1"/>
  <c r="T577" i="1"/>
  <c r="S577" i="1" s="1"/>
  <c r="T576" i="1"/>
  <c r="S576" i="1" s="1"/>
  <c r="T575" i="1"/>
  <c r="S575" i="1" s="1"/>
  <c r="T574" i="1"/>
  <c r="S574" i="1" s="1"/>
  <c r="T573" i="1"/>
  <c r="T572" i="1"/>
  <c r="S572" i="1" s="1"/>
  <c r="T571" i="1"/>
  <c r="S571" i="1" s="1"/>
  <c r="T570" i="1"/>
  <c r="S570" i="1" s="1"/>
  <c r="T569" i="1"/>
  <c r="S569" i="1" s="1"/>
  <c r="T568" i="1"/>
  <c r="S568" i="1" s="1"/>
  <c r="T567" i="1"/>
  <c r="S567" i="1" s="1"/>
  <c r="T566" i="1"/>
  <c r="T565" i="1"/>
  <c r="T564" i="1"/>
  <c r="S564" i="1" s="1"/>
  <c r="T563" i="1"/>
  <c r="S563" i="1" s="1"/>
  <c r="T562" i="1"/>
  <c r="S562" i="1" s="1"/>
  <c r="T561" i="1"/>
  <c r="S561" i="1" s="1"/>
  <c r="T560" i="1"/>
  <c r="S560" i="1" s="1"/>
  <c r="T559" i="1"/>
  <c r="S559" i="1" s="1"/>
  <c r="T558" i="1"/>
  <c r="S558" i="1" s="1"/>
  <c r="T557" i="1"/>
  <c r="T556" i="1"/>
  <c r="S556" i="1" s="1"/>
  <c r="S555" i="1"/>
  <c r="S554" i="1"/>
  <c r="S553" i="1"/>
  <c r="S552" i="1"/>
  <c r="S551" i="1"/>
  <c r="T550" i="1"/>
  <c r="S550" i="1" s="1"/>
  <c r="T549" i="1"/>
  <c r="S549" i="1" s="1"/>
  <c r="T543" i="1"/>
  <c r="T542" i="1"/>
  <c r="S542" i="1" s="1"/>
  <c r="T541" i="1"/>
  <c r="T540" i="1"/>
  <c r="S540" i="1" s="1"/>
  <c r="T539" i="1"/>
  <c r="S539" i="1" s="1"/>
  <c r="T538" i="1"/>
  <c r="T537" i="1"/>
  <c r="S537" i="1" s="1"/>
  <c r="T536" i="1"/>
  <c r="T535" i="1"/>
  <c r="S535" i="1" s="1"/>
  <c r="T534" i="1"/>
  <c r="S534" i="1" s="1"/>
  <c r="T533" i="1"/>
  <c r="T532" i="1"/>
  <c r="S532" i="1" s="1"/>
  <c r="T531" i="1"/>
  <c r="S531" i="1" s="1"/>
  <c r="T530" i="1"/>
  <c r="T529" i="1"/>
  <c r="S529" i="1" s="1"/>
  <c r="T528" i="1"/>
  <c r="T527" i="1"/>
  <c r="T526" i="1"/>
  <c r="S526" i="1" s="1"/>
  <c r="T525" i="1"/>
  <c r="S525" i="1" s="1"/>
  <c r="T524" i="1"/>
  <c r="S524" i="1" s="1"/>
  <c r="T523" i="1"/>
  <c r="S523" i="1" s="1"/>
  <c r="T522" i="1"/>
  <c r="S522" i="1" s="1"/>
  <c r="T521" i="1"/>
  <c r="S521" i="1" s="1"/>
  <c r="T520" i="1"/>
  <c r="T519" i="1"/>
  <c r="S519" i="1" s="1"/>
  <c r="T518" i="1"/>
  <c r="S518" i="1" s="1"/>
  <c r="T517" i="1"/>
  <c r="S517" i="1" s="1"/>
  <c r="T516" i="1"/>
  <c r="S516" i="1" s="1"/>
  <c r="T515" i="1"/>
  <c r="T514" i="1"/>
  <c r="S514" i="1" s="1"/>
  <c r="T513" i="1"/>
  <c r="S513" i="1" s="1"/>
  <c r="T512" i="1"/>
  <c r="T511" i="1"/>
  <c r="S511" i="1" s="1"/>
  <c r="T510" i="1"/>
  <c r="S510" i="1" s="1"/>
  <c r="T509" i="1"/>
  <c r="S509" i="1" s="1"/>
  <c r="T508" i="1"/>
  <c r="S508" i="1" s="1"/>
  <c r="T507" i="1"/>
  <c r="S507" i="1" s="1"/>
  <c r="T503" i="1"/>
  <c r="S503" i="1" s="1"/>
  <c r="T502" i="1"/>
  <c r="S502" i="1" s="1"/>
  <c r="T501" i="1"/>
  <c r="T500" i="1"/>
  <c r="S500" i="1" s="1"/>
  <c r="T499" i="1"/>
  <c r="S499" i="1" s="1"/>
  <c r="T498" i="1"/>
  <c r="S498" i="1" s="1"/>
  <c r="T497" i="1"/>
  <c r="S497" i="1" s="1"/>
  <c r="T496" i="1"/>
  <c r="S496" i="1" s="1"/>
  <c r="T495" i="1"/>
  <c r="S495" i="1" s="1"/>
  <c r="T494" i="1"/>
  <c r="S494" i="1" s="1"/>
  <c r="T492" i="1"/>
  <c r="T490" i="1"/>
  <c r="S490" i="1" s="1"/>
  <c r="T489" i="1"/>
  <c r="S489" i="1" s="1"/>
  <c r="T488" i="1"/>
  <c r="S488" i="1" s="1"/>
  <c r="T487" i="1"/>
  <c r="S487" i="1" s="1"/>
  <c r="T486" i="1"/>
  <c r="AB19" i="1"/>
  <c r="S486" i="1"/>
  <c r="S515" i="1"/>
  <c r="S533" i="1"/>
  <c r="S566" i="1"/>
  <c r="S582" i="1"/>
  <c r="S598" i="1"/>
  <c r="S615" i="1"/>
  <c r="S627" i="1"/>
  <c r="S632" i="1"/>
  <c r="S634" i="1"/>
  <c r="S637" i="1"/>
  <c r="S639" i="1"/>
  <c r="S641" i="1"/>
  <c r="S643" i="1"/>
  <c r="S645" i="1"/>
  <c r="S647" i="1"/>
  <c r="S649" i="1"/>
  <c r="S651" i="1"/>
  <c r="S653" i="1"/>
  <c r="S655" i="1"/>
  <c r="S657" i="1"/>
  <c r="S492" i="1"/>
  <c r="S501" i="1"/>
  <c r="S512" i="1"/>
  <c r="S520" i="1"/>
  <c r="S530" i="1"/>
  <c r="S557" i="1"/>
  <c r="S565" i="1"/>
  <c r="S573" i="1"/>
  <c r="S581" i="1"/>
  <c r="S589" i="1"/>
  <c r="S597" i="1"/>
  <c r="S605" i="1"/>
  <c r="S614" i="1"/>
  <c r="S622" i="1"/>
  <c r="S630" i="1"/>
  <c r="S648" i="1"/>
  <c r="AG389" i="1"/>
  <c r="AG452" i="1"/>
  <c r="AG431" i="1"/>
  <c r="AA503" i="1" l="1"/>
  <c r="AA21" i="1"/>
  <c r="AB20" i="1"/>
  <c r="AA505" i="1"/>
  <c r="AB503" i="1"/>
  <c r="AG432" i="1"/>
  <c r="AG453" i="1"/>
  <c r="AG390" i="1"/>
  <c r="AG148" i="1"/>
  <c r="AA22" i="1" l="1"/>
  <c r="AB21" i="1"/>
  <c r="AA507" i="1"/>
  <c r="AG454" i="1"/>
  <c r="AG391" i="1"/>
  <c r="AG433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107" i="1"/>
  <c r="T106" i="1"/>
  <c r="T105" i="1"/>
  <c r="T378" i="1"/>
  <c r="T377" i="1"/>
  <c r="T376" i="1"/>
  <c r="T375" i="1"/>
  <c r="T374" i="1"/>
  <c r="T373" i="1"/>
  <c r="T372" i="1"/>
  <c r="T371" i="1"/>
  <c r="T370" i="1"/>
  <c r="T369" i="1"/>
  <c r="T368" i="1"/>
  <c r="T363" i="1"/>
  <c r="T362" i="1"/>
  <c r="T361" i="1"/>
  <c r="T360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4" i="1"/>
  <c r="T193" i="1"/>
  <c r="T192" i="1"/>
  <c r="T191" i="1"/>
  <c r="T190" i="1"/>
  <c r="T189" i="1"/>
  <c r="T188" i="1"/>
  <c r="T187" i="1"/>
  <c r="T186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92" i="1"/>
  <c r="T91" i="1"/>
  <c r="T84" i="1"/>
  <c r="T83" i="1"/>
  <c r="T82" i="1"/>
  <c r="T81" i="1"/>
  <c r="T104" i="1"/>
  <c r="T103" i="1"/>
  <c r="T102" i="1"/>
  <c r="T101" i="1"/>
  <c r="T100" i="1"/>
  <c r="T99" i="1"/>
  <c r="T98" i="1"/>
  <c r="T97" i="1"/>
  <c r="T96" i="1"/>
  <c r="T95" i="1"/>
  <c r="T94" i="1"/>
  <c r="T93" i="1"/>
  <c r="T90" i="1"/>
  <c r="T89" i="1"/>
  <c r="T88" i="1"/>
  <c r="T87" i="1"/>
  <c r="T86" i="1"/>
  <c r="T85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AB22" i="1" l="1"/>
  <c r="AB505" i="1"/>
  <c r="O505" i="1"/>
  <c r="P505" i="1" s="1"/>
  <c r="AA508" i="1"/>
  <c r="AB507" i="1"/>
  <c r="S22" i="1"/>
  <c r="S28" i="1"/>
  <c r="S32" i="1"/>
  <c r="S34" i="1"/>
  <c r="S36" i="1"/>
  <c r="S38" i="1"/>
  <c r="S40" i="1"/>
  <c r="S42" i="1"/>
  <c r="S44" i="1"/>
  <c r="S46" i="1"/>
  <c r="S48" i="1"/>
  <c r="S50" i="1"/>
  <c r="S52" i="1"/>
  <c r="S54" i="1"/>
  <c r="S56" i="1"/>
  <c r="S58" i="1"/>
  <c r="S60" i="1"/>
  <c r="S62" i="1"/>
  <c r="S64" i="1"/>
  <c r="S66" i="1"/>
  <c r="S68" i="1"/>
  <c r="S70" i="1"/>
  <c r="S72" i="1"/>
  <c r="S74" i="1"/>
  <c r="S76" i="1"/>
  <c r="S78" i="1"/>
  <c r="S80" i="1"/>
  <c r="S86" i="1"/>
  <c r="S88" i="1"/>
  <c r="S90" i="1"/>
  <c r="S94" i="1"/>
  <c r="S96" i="1"/>
  <c r="S98" i="1"/>
  <c r="S100" i="1"/>
  <c r="S102" i="1"/>
  <c r="S104" i="1"/>
  <c r="S110" i="1"/>
  <c r="S112" i="1"/>
  <c r="S114" i="1"/>
  <c r="S116" i="1"/>
  <c r="S118" i="1"/>
  <c r="S120" i="1"/>
  <c r="S122" i="1"/>
  <c r="S124" i="1"/>
  <c r="S126" i="1"/>
  <c r="S128" i="1"/>
  <c r="S130" i="1"/>
  <c r="S132" i="1"/>
  <c r="S134" i="1"/>
  <c r="S136" i="1"/>
  <c r="S138" i="1"/>
  <c r="S140" i="1"/>
  <c r="S142" i="1"/>
  <c r="S144" i="1"/>
  <c r="S146" i="1"/>
  <c r="S148" i="1"/>
  <c r="S150" i="1"/>
  <c r="S152" i="1"/>
  <c r="S154" i="1"/>
  <c r="S156" i="1"/>
  <c r="S158" i="1"/>
  <c r="S160" i="1"/>
  <c r="S162" i="1"/>
  <c r="S164" i="1"/>
  <c r="S166" i="1"/>
  <c r="S168" i="1"/>
  <c r="S170" i="1"/>
  <c r="S172" i="1"/>
  <c r="S174" i="1"/>
  <c r="S176" i="1"/>
  <c r="S178" i="1"/>
  <c r="S180" i="1"/>
  <c r="S182" i="1"/>
  <c r="S184" i="1"/>
  <c r="S187" i="1"/>
  <c r="S189" i="1"/>
  <c r="S191" i="1"/>
  <c r="S193" i="1"/>
  <c r="S196" i="1"/>
  <c r="S198" i="1"/>
  <c r="S200" i="1"/>
  <c r="S204" i="1"/>
  <c r="S206" i="1"/>
  <c r="S208" i="1"/>
  <c r="S210" i="1"/>
  <c r="S212" i="1"/>
  <c r="S214" i="1"/>
  <c r="S216" i="1"/>
  <c r="S218" i="1"/>
  <c r="S220" i="1"/>
  <c r="S222" i="1"/>
  <c r="S224" i="1"/>
  <c r="S228" i="1"/>
  <c r="S230" i="1"/>
  <c r="S232" i="1"/>
  <c r="S234" i="1"/>
  <c r="S236" i="1"/>
  <c r="S238" i="1"/>
  <c r="S240" i="1"/>
  <c r="S242" i="1"/>
  <c r="S244" i="1"/>
  <c r="S246" i="1"/>
  <c r="S248" i="1"/>
  <c r="S250" i="1"/>
  <c r="S252" i="1"/>
  <c r="S254" i="1"/>
  <c r="S256" i="1"/>
  <c r="S258" i="1"/>
  <c r="S260" i="1"/>
  <c r="S263" i="1"/>
  <c r="S265" i="1"/>
  <c r="S267" i="1"/>
  <c r="S269" i="1"/>
  <c r="S271" i="1"/>
  <c r="S273" i="1"/>
  <c r="S275" i="1"/>
  <c r="S277" i="1"/>
  <c r="S279" i="1"/>
  <c r="S281" i="1"/>
  <c r="S283" i="1"/>
  <c r="S285" i="1"/>
  <c r="S287" i="1"/>
  <c r="S289" i="1"/>
  <c r="S292" i="1"/>
  <c r="S294" i="1"/>
  <c r="S296" i="1"/>
  <c r="S298" i="1"/>
  <c r="S300" i="1"/>
  <c r="S302" i="1"/>
  <c r="S304" i="1"/>
  <c r="S306" i="1"/>
  <c r="S308" i="1"/>
  <c r="S310" i="1"/>
  <c r="S312" i="1"/>
  <c r="S314" i="1"/>
  <c r="S316" i="1"/>
  <c r="S318" i="1"/>
  <c r="S320" i="1"/>
  <c r="S322" i="1"/>
  <c r="S324" i="1"/>
  <c r="S326" i="1"/>
  <c r="S328" i="1"/>
  <c r="S330" i="1"/>
  <c r="S332" i="1"/>
  <c r="S334" i="1"/>
  <c r="S336" i="1"/>
  <c r="S338" i="1"/>
  <c r="S340" i="1"/>
  <c r="S342" i="1"/>
  <c r="S344" i="1"/>
  <c r="S346" i="1"/>
  <c r="S348" i="1"/>
  <c r="S350" i="1"/>
  <c r="S352" i="1"/>
  <c r="S354" i="1"/>
  <c r="S361" i="1"/>
  <c r="S363" i="1"/>
  <c r="S369" i="1"/>
  <c r="S371" i="1"/>
  <c r="S373" i="1"/>
  <c r="S375" i="1"/>
  <c r="S377" i="1"/>
  <c r="S380" i="1"/>
  <c r="S383" i="1"/>
  <c r="S385" i="1"/>
  <c r="S387" i="1"/>
  <c r="S389" i="1"/>
  <c r="S391" i="1"/>
  <c r="S393" i="1"/>
  <c r="S395" i="1"/>
  <c r="S397" i="1"/>
  <c r="S399" i="1"/>
  <c r="S401" i="1"/>
  <c r="S403" i="1"/>
  <c r="S405" i="1"/>
  <c r="S407" i="1"/>
  <c r="S409" i="1"/>
  <c r="S411" i="1"/>
  <c r="S413" i="1"/>
  <c r="S10" i="1"/>
  <c r="S12" i="1"/>
  <c r="S14" i="1"/>
  <c r="S16" i="1"/>
  <c r="S18" i="1"/>
  <c r="S20" i="1"/>
  <c r="S24" i="1"/>
  <c r="S26" i="1"/>
  <c r="S30" i="1"/>
  <c r="S11" i="1"/>
  <c r="S13" i="1"/>
  <c r="S15" i="1"/>
  <c r="S17" i="1"/>
  <c r="S19" i="1"/>
  <c r="S21" i="1"/>
  <c r="S23" i="1"/>
  <c r="S25" i="1"/>
  <c r="S27" i="1"/>
  <c r="S29" i="1"/>
  <c r="S31" i="1"/>
  <c r="S33" i="1"/>
  <c r="S35" i="1"/>
  <c r="S37" i="1"/>
  <c r="S39" i="1"/>
  <c r="S41" i="1"/>
  <c r="S43" i="1"/>
  <c r="S45" i="1"/>
  <c r="S47" i="1"/>
  <c r="S49" i="1"/>
  <c r="S51" i="1"/>
  <c r="S53" i="1"/>
  <c r="S55" i="1"/>
  <c r="S57" i="1"/>
  <c r="S59" i="1"/>
  <c r="S61" i="1"/>
  <c r="S63" i="1"/>
  <c r="S65" i="1"/>
  <c r="S67" i="1"/>
  <c r="S69" i="1"/>
  <c r="S71" i="1"/>
  <c r="S73" i="1"/>
  <c r="S75" i="1"/>
  <c r="S77" i="1"/>
  <c r="S79" i="1"/>
  <c r="S85" i="1"/>
  <c r="S87" i="1"/>
  <c r="S89" i="1"/>
  <c r="S93" i="1"/>
  <c r="S95" i="1"/>
  <c r="S97" i="1"/>
  <c r="S99" i="1"/>
  <c r="S101" i="1"/>
  <c r="S103" i="1"/>
  <c r="S111" i="1"/>
  <c r="S113" i="1"/>
  <c r="S115" i="1"/>
  <c r="S117" i="1"/>
  <c r="S119" i="1"/>
  <c r="S121" i="1"/>
  <c r="S123" i="1"/>
  <c r="S125" i="1"/>
  <c r="S127" i="1"/>
  <c r="S129" i="1"/>
  <c r="S131" i="1"/>
  <c r="S133" i="1"/>
  <c r="S135" i="1"/>
  <c r="S137" i="1"/>
  <c r="S139" i="1"/>
  <c r="S141" i="1"/>
  <c r="S143" i="1"/>
  <c r="S145" i="1"/>
  <c r="S147" i="1"/>
  <c r="S149" i="1"/>
  <c r="S151" i="1"/>
  <c r="S153" i="1"/>
  <c r="S155" i="1"/>
  <c r="S157" i="1"/>
  <c r="S159" i="1"/>
  <c r="S161" i="1"/>
  <c r="S163" i="1"/>
  <c r="S165" i="1"/>
  <c r="S167" i="1"/>
  <c r="S169" i="1"/>
  <c r="S171" i="1"/>
  <c r="S173" i="1"/>
  <c r="S175" i="1"/>
  <c r="S177" i="1"/>
  <c r="S179" i="1"/>
  <c r="S181" i="1"/>
  <c r="S183" i="1"/>
  <c r="S186" i="1"/>
  <c r="S188" i="1"/>
  <c r="S190" i="1"/>
  <c r="S192" i="1"/>
  <c r="S194" i="1"/>
  <c r="S197" i="1"/>
  <c r="S199" i="1"/>
  <c r="S201" i="1"/>
  <c r="S203" i="1"/>
  <c r="S205" i="1"/>
  <c r="S207" i="1"/>
  <c r="S209" i="1"/>
  <c r="S211" i="1"/>
  <c r="S213" i="1"/>
  <c r="S215" i="1"/>
  <c r="S217" i="1"/>
  <c r="S219" i="1"/>
  <c r="S221" i="1"/>
  <c r="S223" i="1"/>
  <c r="S225" i="1"/>
  <c r="S229" i="1"/>
  <c r="S231" i="1"/>
  <c r="S233" i="1"/>
  <c r="S235" i="1"/>
  <c r="S237" i="1"/>
  <c r="S239" i="1"/>
  <c r="S241" i="1"/>
  <c r="S243" i="1"/>
  <c r="S245" i="1"/>
  <c r="S247" i="1"/>
  <c r="S249" i="1"/>
  <c r="S251" i="1"/>
  <c r="S253" i="1"/>
  <c r="S255" i="1"/>
  <c r="S257" i="1"/>
  <c r="S259" i="1"/>
  <c r="S261" i="1"/>
  <c r="S262" i="1"/>
  <c r="S264" i="1"/>
  <c r="S266" i="1"/>
  <c r="S268" i="1"/>
  <c r="S270" i="1"/>
  <c r="S272" i="1"/>
  <c r="S274" i="1"/>
  <c r="S276" i="1"/>
  <c r="S278" i="1"/>
  <c r="S280" i="1"/>
  <c r="S282" i="1"/>
  <c r="S284" i="1"/>
  <c r="S286" i="1"/>
  <c r="S288" i="1"/>
  <c r="S290" i="1"/>
  <c r="S293" i="1"/>
  <c r="S295" i="1"/>
  <c r="S297" i="1"/>
  <c r="S299" i="1"/>
  <c r="S301" i="1"/>
  <c r="S303" i="1"/>
  <c r="S305" i="1"/>
  <c r="S307" i="1"/>
  <c r="S309" i="1"/>
  <c r="S311" i="1"/>
  <c r="S313" i="1"/>
  <c r="S315" i="1"/>
  <c r="S317" i="1"/>
  <c r="S319" i="1"/>
  <c r="S321" i="1"/>
  <c r="S323" i="1"/>
  <c r="S325" i="1"/>
  <c r="S327" i="1"/>
  <c r="S329" i="1"/>
  <c r="S331" i="1"/>
  <c r="S333" i="1"/>
  <c r="S335" i="1"/>
  <c r="S337" i="1"/>
  <c r="S339" i="1"/>
  <c r="S341" i="1"/>
  <c r="S343" i="1"/>
  <c r="S345" i="1"/>
  <c r="S347" i="1"/>
  <c r="S349" i="1"/>
  <c r="S351" i="1"/>
  <c r="S353" i="1"/>
  <c r="S360" i="1"/>
  <c r="S362" i="1"/>
  <c r="S368" i="1"/>
  <c r="S370" i="1"/>
  <c r="S372" i="1"/>
  <c r="S374" i="1"/>
  <c r="S376" i="1"/>
  <c r="S378" i="1"/>
  <c r="S379" i="1"/>
  <c r="S381" i="1"/>
  <c r="S382" i="1"/>
  <c r="S384" i="1"/>
  <c r="S386" i="1"/>
  <c r="S388" i="1"/>
  <c r="S390" i="1"/>
  <c r="S392" i="1"/>
  <c r="S394" i="1"/>
  <c r="S396" i="1"/>
  <c r="S398" i="1"/>
  <c r="S400" i="1"/>
  <c r="S402" i="1"/>
  <c r="S404" i="1"/>
  <c r="S406" i="1"/>
  <c r="S408" i="1"/>
  <c r="S410" i="1"/>
  <c r="S412" i="1"/>
  <c r="S414" i="1"/>
  <c r="AG434" i="1"/>
  <c r="AG392" i="1"/>
  <c r="AG455" i="1"/>
  <c r="M543" i="1"/>
  <c r="M542" i="1"/>
  <c r="M541" i="1"/>
  <c r="M540" i="1"/>
  <c r="M539" i="1"/>
  <c r="M538" i="1"/>
  <c r="M537" i="1"/>
  <c r="M536" i="1"/>
  <c r="M535" i="1"/>
  <c r="M534" i="1"/>
  <c r="M533" i="1"/>
  <c r="AA24" i="1" l="1"/>
  <c r="AB23" i="1"/>
  <c r="AA509" i="1"/>
  <c r="AB508" i="1"/>
  <c r="AG456" i="1"/>
  <c r="AG393" i="1"/>
  <c r="AG435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0" i="1"/>
  <c r="A639" i="1"/>
  <c r="A638" i="1"/>
  <c r="A637" i="1"/>
  <c r="A634" i="1"/>
  <c r="A630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32" i="1"/>
  <c r="A521" i="1"/>
  <c r="A520" i="1"/>
  <c r="A519" i="1"/>
  <c r="A518" i="1"/>
  <c r="A517" i="1"/>
  <c r="A516" i="1"/>
  <c r="A515" i="1"/>
  <c r="A514" i="1"/>
  <c r="A513" i="1"/>
  <c r="A511" i="1"/>
  <c r="A510" i="1"/>
  <c r="A509" i="1"/>
  <c r="A508" i="1"/>
  <c r="A507" i="1"/>
  <c r="A503" i="1"/>
  <c r="A502" i="1"/>
  <c r="A501" i="1"/>
  <c r="A500" i="1"/>
  <c r="A498" i="1"/>
  <c r="A497" i="1"/>
  <c r="A496" i="1"/>
  <c r="A495" i="1"/>
  <c r="A494" i="1"/>
  <c r="A492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3" i="1"/>
  <c r="A362" i="1"/>
  <c r="A361" i="1"/>
  <c r="A360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0" i="1"/>
  <c r="A239" i="1"/>
  <c r="A238" i="1"/>
  <c r="A237" i="1"/>
  <c r="A233" i="1"/>
  <c r="A232" i="1"/>
  <c r="A231" i="1"/>
  <c r="A230" i="1"/>
  <c r="A229" i="1"/>
  <c r="A228" i="1"/>
  <c r="A225" i="1"/>
  <c r="A224" i="1"/>
  <c r="A223" i="1"/>
  <c r="A220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4" i="1"/>
  <c r="A203" i="1"/>
  <c r="A202" i="1"/>
  <c r="A201" i="1"/>
  <c r="A200" i="1"/>
  <c r="A199" i="1"/>
  <c r="A198" i="1"/>
  <c r="A197" i="1"/>
  <c r="A196" i="1"/>
  <c r="A194" i="1"/>
  <c r="A193" i="1"/>
  <c r="A192" i="1"/>
  <c r="A191" i="1"/>
  <c r="A190" i="1"/>
  <c r="A189" i="1"/>
  <c r="A188" i="1"/>
  <c r="A187" i="1"/>
  <c r="A186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48" i="1"/>
  <c r="A147" i="1"/>
  <c r="A146" i="1"/>
  <c r="A145" i="1"/>
  <c r="A144" i="1"/>
  <c r="A143" i="1"/>
  <c r="A142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2" i="1"/>
  <c r="A121" i="1"/>
  <c r="A119" i="1"/>
  <c r="A118" i="1"/>
  <c r="A117" i="1"/>
  <c r="A116" i="1"/>
  <c r="A115" i="1"/>
  <c r="A114" i="1"/>
  <c r="A113" i="1"/>
  <c r="A112" i="1"/>
  <c r="A111" i="1"/>
  <c r="A110" i="1"/>
  <c r="A104" i="1"/>
  <c r="A103" i="1"/>
  <c r="A102" i="1"/>
  <c r="A101" i="1"/>
  <c r="A100" i="1"/>
  <c r="A99" i="1"/>
  <c r="A98" i="1"/>
  <c r="A97" i="1"/>
  <c r="A96" i="1"/>
  <c r="A95" i="1"/>
  <c r="A94" i="1"/>
  <c r="A90" i="1"/>
  <c r="A89" i="1"/>
  <c r="A88" i="1"/>
  <c r="A87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A510" i="1" l="1"/>
  <c r="AB509" i="1"/>
  <c r="AA25" i="1"/>
  <c r="AB24" i="1"/>
  <c r="AG436" i="1"/>
  <c r="AG394" i="1"/>
  <c r="AG457" i="1"/>
  <c r="L658" i="1"/>
  <c r="K658" i="1"/>
  <c r="J658" i="1"/>
  <c r="M658" i="1" s="1"/>
  <c r="L657" i="1"/>
  <c r="K657" i="1"/>
  <c r="J657" i="1"/>
  <c r="M657" i="1" s="1"/>
  <c r="L656" i="1"/>
  <c r="K656" i="1"/>
  <c r="J656" i="1"/>
  <c r="M656" i="1" s="1"/>
  <c r="L655" i="1"/>
  <c r="K655" i="1"/>
  <c r="J655" i="1"/>
  <c r="M655" i="1" s="1"/>
  <c r="L654" i="1"/>
  <c r="K654" i="1"/>
  <c r="J654" i="1"/>
  <c r="M654" i="1" s="1"/>
  <c r="L653" i="1"/>
  <c r="K653" i="1"/>
  <c r="J653" i="1"/>
  <c r="M653" i="1" s="1"/>
  <c r="L652" i="1"/>
  <c r="K652" i="1"/>
  <c r="J652" i="1"/>
  <c r="M652" i="1" s="1"/>
  <c r="L651" i="1"/>
  <c r="K651" i="1"/>
  <c r="J651" i="1"/>
  <c r="M651" i="1" s="1"/>
  <c r="L650" i="1"/>
  <c r="K650" i="1"/>
  <c r="J650" i="1"/>
  <c r="M650" i="1" s="1"/>
  <c r="L649" i="1"/>
  <c r="K649" i="1"/>
  <c r="J649" i="1"/>
  <c r="M649" i="1" s="1"/>
  <c r="L648" i="1"/>
  <c r="K648" i="1"/>
  <c r="J648" i="1"/>
  <c r="M648" i="1" s="1"/>
  <c r="L647" i="1"/>
  <c r="K647" i="1"/>
  <c r="J647" i="1"/>
  <c r="M647" i="1" s="1"/>
  <c r="L646" i="1"/>
  <c r="K646" i="1"/>
  <c r="J646" i="1"/>
  <c r="M646" i="1" s="1"/>
  <c r="L645" i="1"/>
  <c r="K645" i="1"/>
  <c r="J645" i="1"/>
  <c r="M645" i="1" s="1"/>
  <c r="L644" i="1"/>
  <c r="K644" i="1"/>
  <c r="J644" i="1"/>
  <c r="M644" i="1" s="1"/>
  <c r="L643" i="1"/>
  <c r="K643" i="1"/>
  <c r="J643" i="1"/>
  <c r="M643" i="1" s="1"/>
  <c r="L642" i="1"/>
  <c r="K642" i="1"/>
  <c r="J642" i="1"/>
  <c r="L641" i="1"/>
  <c r="K641" i="1"/>
  <c r="J641" i="1"/>
  <c r="M641" i="1" s="1"/>
  <c r="L640" i="1"/>
  <c r="K640" i="1"/>
  <c r="J640" i="1"/>
  <c r="M640" i="1" s="1"/>
  <c r="L639" i="1"/>
  <c r="K639" i="1"/>
  <c r="J639" i="1"/>
  <c r="M639" i="1" s="1"/>
  <c r="L638" i="1"/>
  <c r="K638" i="1"/>
  <c r="J638" i="1"/>
  <c r="M638" i="1" s="1"/>
  <c r="L637" i="1"/>
  <c r="K637" i="1"/>
  <c r="J637" i="1"/>
  <c r="M637" i="1" s="1"/>
  <c r="L635" i="1"/>
  <c r="K635" i="1"/>
  <c r="J635" i="1"/>
  <c r="M635" i="1" s="1"/>
  <c r="L634" i="1"/>
  <c r="K634" i="1"/>
  <c r="J634" i="1"/>
  <c r="M634" i="1" s="1"/>
  <c r="L633" i="1"/>
  <c r="K633" i="1"/>
  <c r="J633" i="1"/>
  <c r="L632" i="1"/>
  <c r="K632" i="1"/>
  <c r="J632" i="1"/>
  <c r="L630" i="1"/>
  <c r="K630" i="1"/>
  <c r="J630" i="1"/>
  <c r="M630" i="1" s="1"/>
  <c r="L628" i="1"/>
  <c r="K628" i="1"/>
  <c r="J628" i="1"/>
  <c r="M628" i="1" s="1"/>
  <c r="L627" i="1"/>
  <c r="K627" i="1"/>
  <c r="J627" i="1"/>
  <c r="M627" i="1" s="1"/>
  <c r="L626" i="1"/>
  <c r="K626" i="1"/>
  <c r="J626" i="1"/>
  <c r="L625" i="1"/>
  <c r="K625" i="1"/>
  <c r="J625" i="1"/>
  <c r="M625" i="1" s="1"/>
  <c r="L624" i="1"/>
  <c r="K624" i="1" s="1"/>
  <c r="J624" i="1" s="1"/>
  <c r="L623" i="1"/>
  <c r="K623" i="1" s="1"/>
  <c r="J623" i="1" s="1"/>
  <c r="L622" i="1"/>
  <c r="K622" i="1"/>
  <c r="J622" i="1"/>
  <c r="M622" i="1" s="1"/>
  <c r="L621" i="1"/>
  <c r="K621" i="1"/>
  <c r="J621" i="1"/>
  <c r="M621" i="1" s="1"/>
  <c r="L620" i="1"/>
  <c r="K620" i="1"/>
  <c r="J620" i="1"/>
  <c r="M620" i="1" s="1"/>
  <c r="L619" i="1"/>
  <c r="K619" i="1"/>
  <c r="J619" i="1"/>
  <c r="M619" i="1" s="1"/>
  <c r="L618" i="1"/>
  <c r="K618" i="1"/>
  <c r="J618" i="1"/>
  <c r="L617" i="1"/>
  <c r="K617" i="1"/>
  <c r="J617" i="1"/>
  <c r="M617" i="1" s="1"/>
  <c r="L616" i="1"/>
  <c r="K616" i="1"/>
  <c r="J616" i="1"/>
  <c r="M616" i="1" s="1"/>
  <c r="L615" i="1"/>
  <c r="K615" i="1"/>
  <c r="J615" i="1"/>
  <c r="M615" i="1" s="1"/>
  <c r="L614" i="1"/>
  <c r="K614" i="1"/>
  <c r="J614" i="1"/>
  <c r="M614" i="1" s="1"/>
  <c r="L613" i="1"/>
  <c r="K613" i="1"/>
  <c r="J613" i="1"/>
  <c r="M613" i="1" s="1"/>
  <c r="L612" i="1"/>
  <c r="K612" i="1"/>
  <c r="J612" i="1"/>
  <c r="M612" i="1" s="1"/>
  <c r="L611" i="1"/>
  <c r="K611" i="1"/>
  <c r="J611" i="1"/>
  <c r="M611" i="1" s="1"/>
  <c r="L609" i="1"/>
  <c r="K609" i="1" s="1"/>
  <c r="J609" i="1" s="1"/>
  <c r="L608" i="1"/>
  <c r="K608" i="1" s="1"/>
  <c r="J608" i="1" s="1"/>
  <c r="L607" i="1"/>
  <c r="K607" i="1" s="1"/>
  <c r="J607" i="1" s="1"/>
  <c r="L606" i="1"/>
  <c r="K606" i="1" s="1"/>
  <c r="J606" i="1" s="1"/>
  <c r="L605" i="1"/>
  <c r="K605" i="1" s="1"/>
  <c r="J605" i="1" s="1"/>
  <c r="L604" i="1"/>
  <c r="K604" i="1" s="1"/>
  <c r="J604" i="1" s="1"/>
  <c r="L603" i="1"/>
  <c r="K603" i="1" s="1"/>
  <c r="J603" i="1" s="1"/>
  <c r="L602" i="1"/>
  <c r="K602" i="1"/>
  <c r="J602" i="1"/>
  <c r="L601" i="1"/>
  <c r="K601" i="1" s="1"/>
  <c r="J601" i="1" s="1"/>
  <c r="L600" i="1"/>
  <c r="K600" i="1" s="1"/>
  <c r="J600" i="1" s="1"/>
  <c r="L599" i="1"/>
  <c r="K599" i="1" s="1"/>
  <c r="J599" i="1" s="1"/>
  <c r="L598" i="1"/>
  <c r="K598" i="1" s="1"/>
  <c r="J598" i="1" s="1"/>
  <c r="L597" i="1"/>
  <c r="K597" i="1" s="1"/>
  <c r="J597" i="1" s="1"/>
  <c r="L596" i="1"/>
  <c r="K596" i="1" s="1"/>
  <c r="J596" i="1" s="1"/>
  <c r="L595" i="1"/>
  <c r="K595" i="1" s="1"/>
  <c r="J595" i="1" s="1"/>
  <c r="L594" i="1"/>
  <c r="K594" i="1" s="1"/>
  <c r="J594" i="1" s="1"/>
  <c r="L593" i="1"/>
  <c r="K593" i="1" s="1"/>
  <c r="J593" i="1" s="1"/>
  <c r="L592" i="1"/>
  <c r="K592" i="1" s="1"/>
  <c r="J592" i="1" s="1"/>
  <c r="L591" i="1"/>
  <c r="K591" i="1" s="1"/>
  <c r="J591" i="1" s="1"/>
  <c r="L590" i="1"/>
  <c r="K590" i="1" s="1"/>
  <c r="J590" i="1" s="1"/>
  <c r="L589" i="1"/>
  <c r="K589" i="1" s="1"/>
  <c r="J589" i="1" s="1"/>
  <c r="L588" i="1"/>
  <c r="K588" i="1" s="1"/>
  <c r="J588" i="1" s="1"/>
  <c r="L587" i="1"/>
  <c r="K587" i="1" s="1"/>
  <c r="J587" i="1" s="1"/>
  <c r="L586" i="1"/>
  <c r="K586" i="1" s="1"/>
  <c r="J586" i="1" s="1"/>
  <c r="L585" i="1"/>
  <c r="K585" i="1" s="1"/>
  <c r="J585" i="1" s="1"/>
  <c r="L584" i="1"/>
  <c r="K584" i="1" s="1"/>
  <c r="J584" i="1" s="1"/>
  <c r="L583" i="1"/>
  <c r="K583" i="1" s="1"/>
  <c r="J583" i="1" s="1"/>
  <c r="L582" i="1"/>
  <c r="K582" i="1" s="1"/>
  <c r="J582" i="1" s="1"/>
  <c r="L581" i="1"/>
  <c r="K581" i="1" s="1"/>
  <c r="J581" i="1" s="1"/>
  <c r="L580" i="1"/>
  <c r="K580" i="1" s="1"/>
  <c r="J580" i="1" s="1"/>
  <c r="L579" i="1"/>
  <c r="K579" i="1" s="1"/>
  <c r="J579" i="1" s="1"/>
  <c r="L578" i="1"/>
  <c r="K578" i="1" s="1"/>
  <c r="J578" i="1" s="1"/>
  <c r="L577" i="1"/>
  <c r="K577" i="1" s="1"/>
  <c r="J577" i="1" s="1"/>
  <c r="L576" i="1"/>
  <c r="K576" i="1" s="1"/>
  <c r="J576" i="1" s="1"/>
  <c r="L575" i="1"/>
  <c r="K575" i="1" s="1"/>
  <c r="J575" i="1" s="1"/>
  <c r="L574" i="1"/>
  <c r="K574" i="1" s="1"/>
  <c r="J574" i="1" s="1"/>
  <c r="L573" i="1"/>
  <c r="K573" i="1" s="1"/>
  <c r="J573" i="1" s="1"/>
  <c r="L572" i="1"/>
  <c r="K572" i="1" s="1"/>
  <c r="J572" i="1" s="1"/>
  <c r="L571" i="1"/>
  <c r="K571" i="1" s="1"/>
  <c r="J571" i="1" s="1"/>
  <c r="L570" i="1"/>
  <c r="K570" i="1"/>
  <c r="J570" i="1" s="1"/>
  <c r="L569" i="1"/>
  <c r="K569" i="1" s="1"/>
  <c r="J569" i="1" s="1"/>
  <c r="L568" i="1"/>
  <c r="K568" i="1" s="1"/>
  <c r="J568" i="1" s="1"/>
  <c r="L567" i="1"/>
  <c r="K567" i="1" s="1"/>
  <c r="J567" i="1" s="1"/>
  <c r="L566" i="1"/>
  <c r="K566" i="1" s="1"/>
  <c r="J566" i="1" s="1"/>
  <c r="L565" i="1"/>
  <c r="K565" i="1" s="1"/>
  <c r="J565" i="1" s="1"/>
  <c r="L564" i="1"/>
  <c r="K564" i="1" s="1"/>
  <c r="J564" i="1" s="1"/>
  <c r="L563" i="1"/>
  <c r="K563" i="1" s="1"/>
  <c r="J563" i="1" s="1"/>
  <c r="L562" i="1"/>
  <c r="K562" i="1" s="1"/>
  <c r="J562" i="1" s="1"/>
  <c r="L561" i="1"/>
  <c r="K561" i="1" s="1"/>
  <c r="J561" i="1" s="1"/>
  <c r="L560" i="1"/>
  <c r="K560" i="1" s="1"/>
  <c r="J560" i="1" s="1"/>
  <c r="L559" i="1"/>
  <c r="K559" i="1" s="1"/>
  <c r="J559" i="1" s="1"/>
  <c r="L558" i="1"/>
  <c r="K558" i="1" s="1"/>
  <c r="J558" i="1" s="1"/>
  <c r="L557" i="1"/>
  <c r="K557" i="1" s="1"/>
  <c r="J557" i="1" s="1"/>
  <c r="L556" i="1"/>
  <c r="K556" i="1" s="1"/>
  <c r="J556" i="1" s="1"/>
  <c r="L555" i="1"/>
  <c r="K555" i="1"/>
  <c r="J555" i="1" s="1"/>
  <c r="L554" i="1"/>
  <c r="K554" i="1"/>
  <c r="J554" i="1" s="1"/>
  <c r="L553" i="1"/>
  <c r="K553" i="1"/>
  <c r="J553" i="1" s="1"/>
  <c r="L552" i="1"/>
  <c r="K552" i="1"/>
  <c r="J552" i="1" s="1"/>
  <c r="L551" i="1"/>
  <c r="K551" i="1"/>
  <c r="J551" i="1" s="1"/>
  <c r="L550" i="1"/>
  <c r="K550" i="1" s="1"/>
  <c r="J550" i="1" s="1"/>
  <c r="L549" i="1"/>
  <c r="K549" i="1" s="1"/>
  <c r="J549" i="1" s="1"/>
  <c r="L548" i="1"/>
  <c r="K548" i="1" s="1"/>
  <c r="J548" i="1" s="1"/>
  <c r="L547" i="1"/>
  <c r="K547" i="1" s="1"/>
  <c r="J547" i="1" s="1"/>
  <c r="L546" i="1"/>
  <c r="K546" i="1" s="1"/>
  <c r="J546" i="1" s="1"/>
  <c r="L545" i="1"/>
  <c r="K545" i="1" s="1"/>
  <c r="J545" i="1" s="1"/>
  <c r="L544" i="1"/>
  <c r="K544" i="1" s="1"/>
  <c r="J544" i="1" s="1"/>
  <c r="L543" i="1"/>
  <c r="K543" i="1" s="1"/>
  <c r="L542" i="1"/>
  <c r="K542" i="1" s="1"/>
  <c r="L541" i="1"/>
  <c r="K541" i="1" s="1"/>
  <c r="L540" i="1"/>
  <c r="K540" i="1" s="1"/>
  <c r="L539" i="1"/>
  <c r="K539" i="1" s="1"/>
  <c r="L538" i="1"/>
  <c r="K538" i="1" s="1"/>
  <c r="L537" i="1"/>
  <c r="K537" i="1" s="1"/>
  <c r="L536" i="1"/>
  <c r="K536" i="1" s="1"/>
  <c r="L535" i="1"/>
  <c r="K535" i="1" s="1"/>
  <c r="L534" i="1"/>
  <c r="K534" i="1" s="1"/>
  <c r="L533" i="1"/>
  <c r="K533" i="1" s="1"/>
  <c r="L532" i="1"/>
  <c r="K532" i="1" s="1"/>
  <c r="J532" i="1" s="1"/>
  <c r="L531" i="1"/>
  <c r="K531" i="1" s="1"/>
  <c r="J531" i="1" s="1"/>
  <c r="L530" i="1"/>
  <c r="K530" i="1" s="1"/>
  <c r="J530" i="1" s="1"/>
  <c r="L529" i="1"/>
  <c r="K529" i="1" s="1"/>
  <c r="J529" i="1" s="1"/>
  <c r="L528" i="1"/>
  <c r="K528" i="1" s="1"/>
  <c r="J528" i="1" s="1"/>
  <c r="L527" i="1"/>
  <c r="K527" i="1" s="1"/>
  <c r="J527" i="1" s="1"/>
  <c r="L526" i="1"/>
  <c r="K526" i="1" s="1"/>
  <c r="J526" i="1" s="1"/>
  <c r="L525" i="1"/>
  <c r="K525" i="1" s="1"/>
  <c r="J525" i="1" s="1"/>
  <c r="L524" i="1"/>
  <c r="K524" i="1" s="1"/>
  <c r="J524" i="1" s="1"/>
  <c r="L523" i="1"/>
  <c r="K523" i="1" s="1"/>
  <c r="J523" i="1" s="1"/>
  <c r="L522" i="1"/>
  <c r="K522" i="1" s="1"/>
  <c r="J522" i="1" s="1"/>
  <c r="L521" i="1"/>
  <c r="K521" i="1" s="1"/>
  <c r="J521" i="1" s="1"/>
  <c r="L520" i="1"/>
  <c r="K520" i="1" s="1"/>
  <c r="J520" i="1" s="1"/>
  <c r="L519" i="1"/>
  <c r="K519" i="1" s="1"/>
  <c r="J519" i="1" s="1"/>
  <c r="L518" i="1"/>
  <c r="K518" i="1" s="1"/>
  <c r="J518" i="1" s="1"/>
  <c r="L517" i="1"/>
  <c r="K517" i="1" s="1"/>
  <c r="J517" i="1" s="1"/>
  <c r="L516" i="1"/>
  <c r="K516" i="1" s="1"/>
  <c r="J516" i="1" s="1"/>
  <c r="L515" i="1"/>
  <c r="K515" i="1" s="1"/>
  <c r="J515" i="1" s="1"/>
  <c r="L514" i="1"/>
  <c r="K514" i="1" s="1"/>
  <c r="J514" i="1" s="1"/>
  <c r="L513" i="1"/>
  <c r="K513" i="1" s="1"/>
  <c r="J513" i="1" s="1"/>
  <c r="L512" i="1"/>
  <c r="K512" i="1" s="1"/>
  <c r="J512" i="1" s="1"/>
  <c r="L511" i="1"/>
  <c r="K511" i="1" s="1"/>
  <c r="J511" i="1" s="1"/>
  <c r="L510" i="1"/>
  <c r="K510" i="1" s="1"/>
  <c r="J510" i="1" s="1"/>
  <c r="L509" i="1"/>
  <c r="K509" i="1" s="1"/>
  <c r="J509" i="1" s="1"/>
  <c r="L508" i="1"/>
  <c r="K508" i="1" s="1"/>
  <c r="J508" i="1" s="1"/>
  <c r="L507" i="1"/>
  <c r="K507" i="1" s="1"/>
  <c r="J507" i="1" s="1"/>
  <c r="L503" i="1"/>
  <c r="K503" i="1" s="1"/>
  <c r="J503" i="1" s="1"/>
  <c r="L502" i="1"/>
  <c r="K502" i="1" s="1"/>
  <c r="J502" i="1" s="1"/>
  <c r="L501" i="1"/>
  <c r="K501" i="1" s="1"/>
  <c r="J501" i="1" s="1"/>
  <c r="L500" i="1"/>
  <c r="K500" i="1" s="1"/>
  <c r="J500" i="1" s="1"/>
  <c r="L499" i="1"/>
  <c r="K499" i="1" s="1"/>
  <c r="J499" i="1" s="1"/>
  <c r="L498" i="1"/>
  <c r="K498" i="1" s="1"/>
  <c r="J498" i="1" s="1"/>
  <c r="L497" i="1"/>
  <c r="K497" i="1" s="1"/>
  <c r="J497" i="1" s="1"/>
  <c r="L496" i="1"/>
  <c r="K496" i="1" s="1"/>
  <c r="J496" i="1" s="1"/>
  <c r="L495" i="1"/>
  <c r="K495" i="1" s="1"/>
  <c r="J495" i="1" s="1"/>
  <c r="L494" i="1"/>
  <c r="K494" i="1" s="1"/>
  <c r="J494" i="1" s="1"/>
  <c r="L492" i="1"/>
  <c r="K492" i="1" s="1"/>
  <c r="J492" i="1" s="1"/>
  <c r="L490" i="1"/>
  <c r="K490" i="1" s="1"/>
  <c r="J490" i="1" s="1"/>
  <c r="L489" i="1"/>
  <c r="K489" i="1" s="1"/>
  <c r="J489" i="1" s="1"/>
  <c r="L488" i="1"/>
  <c r="K488" i="1" s="1"/>
  <c r="J488" i="1" s="1"/>
  <c r="L487" i="1"/>
  <c r="K487" i="1" s="1"/>
  <c r="J487" i="1" s="1"/>
  <c r="L486" i="1"/>
  <c r="K486" i="1" s="1"/>
  <c r="J486" i="1" s="1"/>
  <c r="L414" i="1"/>
  <c r="K414" i="1" s="1"/>
  <c r="J414" i="1" s="1"/>
  <c r="L413" i="1"/>
  <c r="K413" i="1" s="1"/>
  <c r="J413" i="1" s="1"/>
  <c r="L412" i="1"/>
  <c r="K412" i="1" s="1"/>
  <c r="J412" i="1" s="1"/>
  <c r="L411" i="1"/>
  <c r="K411" i="1" s="1"/>
  <c r="J411" i="1" s="1"/>
  <c r="L410" i="1"/>
  <c r="K410" i="1" s="1"/>
  <c r="J410" i="1" s="1"/>
  <c r="L409" i="1"/>
  <c r="K409" i="1" s="1"/>
  <c r="J409" i="1" s="1"/>
  <c r="L408" i="1"/>
  <c r="K408" i="1" s="1"/>
  <c r="J408" i="1" s="1"/>
  <c r="L407" i="1"/>
  <c r="K407" i="1" s="1"/>
  <c r="J407" i="1" s="1"/>
  <c r="L406" i="1"/>
  <c r="K406" i="1" s="1"/>
  <c r="J406" i="1" s="1"/>
  <c r="L405" i="1"/>
  <c r="K405" i="1" s="1"/>
  <c r="J405" i="1" s="1"/>
  <c r="L404" i="1"/>
  <c r="K404" i="1" s="1"/>
  <c r="J404" i="1" s="1"/>
  <c r="L403" i="1"/>
  <c r="K403" i="1" s="1"/>
  <c r="J403" i="1" s="1"/>
  <c r="L402" i="1"/>
  <c r="K402" i="1" s="1"/>
  <c r="J402" i="1" s="1"/>
  <c r="L401" i="1"/>
  <c r="K401" i="1" s="1"/>
  <c r="J401" i="1" s="1"/>
  <c r="L400" i="1"/>
  <c r="K400" i="1" s="1"/>
  <c r="J400" i="1" s="1"/>
  <c r="L399" i="1"/>
  <c r="K399" i="1" s="1"/>
  <c r="J399" i="1" s="1"/>
  <c r="L398" i="1"/>
  <c r="K398" i="1" s="1"/>
  <c r="J398" i="1" s="1"/>
  <c r="L397" i="1"/>
  <c r="K397" i="1"/>
  <c r="J397" i="1" s="1"/>
  <c r="L396" i="1"/>
  <c r="K396" i="1"/>
  <c r="J396" i="1" s="1"/>
  <c r="L395" i="1"/>
  <c r="K395" i="1"/>
  <c r="J395" i="1" s="1"/>
  <c r="L394" i="1"/>
  <c r="K394" i="1"/>
  <c r="J394" i="1" s="1"/>
  <c r="L393" i="1"/>
  <c r="K393" i="1"/>
  <c r="J393" i="1" s="1"/>
  <c r="L392" i="1"/>
  <c r="K392" i="1"/>
  <c r="J392" i="1" s="1"/>
  <c r="L391" i="1"/>
  <c r="K391" i="1"/>
  <c r="J391" i="1" s="1"/>
  <c r="L390" i="1"/>
  <c r="K390" i="1"/>
  <c r="J390" i="1" s="1"/>
  <c r="L389" i="1"/>
  <c r="K389" i="1"/>
  <c r="J389" i="1" s="1"/>
  <c r="L388" i="1"/>
  <c r="K388" i="1"/>
  <c r="J388" i="1" s="1"/>
  <c r="L387" i="1"/>
  <c r="K387" i="1"/>
  <c r="J387" i="1" s="1"/>
  <c r="L386" i="1"/>
  <c r="K386" i="1"/>
  <c r="J386" i="1" s="1"/>
  <c r="L385" i="1"/>
  <c r="K385" i="1"/>
  <c r="J385" i="1" s="1"/>
  <c r="L384" i="1"/>
  <c r="K384" i="1"/>
  <c r="J384" i="1" s="1"/>
  <c r="L383" i="1"/>
  <c r="K383" i="1"/>
  <c r="J383" i="1" s="1"/>
  <c r="L382" i="1"/>
  <c r="K382" i="1"/>
  <c r="J382" i="1" s="1"/>
  <c r="L381" i="1"/>
  <c r="K381" i="1"/>
  <c r="J381" i="1"/>
  <c r="L380" i="1"/>
  <c r="K380" i="1"/>
  <c r="J380" i="1" s="1"/>
  <c r="L379" i="1"/>
  <c r="K379" i="1"/>
  <c r="J379" i="1" s="1"/>
  <c r="L378" i="1"/>
  <c r="K378" i="1"/>
  <c r="J378" i="1"/>
  <c r="M378" i="1" s="1"/>
  <c r="L377" i="1"/>
  <c r="K377" i="1"/>
  <c r="J377" i="1"/>
  <c r="L376" i="1"/>
  <c r="K376" i="1"/>
  <c r="J376" i="1"/>
  <c r="M376" i="1" s="1"/>
  <c r="L375" i="1"/>
  <c r="K375" i="1"/>
  <c r="J375" i="1" s="1"/>
  <c r="L374" i="1"/>
  <c r="K374" i="1"/>
  <c r="J374" i="1"/>
  <c r="M374" i="1" s="1"/>
  <c r="L373" i="1"/>
  <c r="K373" i="1"/>
  <c r="J373" i="1" s="1"/>
  <c r="L372" i="1"/>
  <c r="K372" i="1"/>
  <c r="J372" i="1"/>
  <c r="M372" i="1" s="1"/>
  <c r="L371" i="1"/>
  <c r="K371" i="1"/>
  <c r="J371" i="1"/>
  <c r="L370" i="1"/>
  <c r="K370" i="1"/>
  <c r="J370" i="1"/>
  <c r="M370" i="1" s="1"/>
  <c r="L369" i="1"/>
  <c r="K369" i="1"/>
  <c r="J369" i="1"/>
  <c r="L368" i="1"/>
  <c r="K368" i="1" s="1"/>
  <c r="J368" i="1" s="1"/>
  <c r="L363" i="1"/>
  <c r="K363" i="1"/>
  <c r="J363" i="1"/>
  <c r="L362" i="1"/>
  <c r="K362" i="1"/>
  <c r="J362" i="1"/>
  <c r="M362" i="1" s="1"/>
  <c r="L361" i="1"/>
  <c r="K361" i="1"/>
  <c r="J361" i="1"/>
  <c r="L360" i="1"/>
  <c r="K360" i="1"/>
  <c r="J360" i="1" s="1"/>
  <c r="L354" i="1"/>
  <c r="K354" i="1"/>
  <c r="J354" i="1" s="1"/>
  <c r="L353" i="1"/>
  <c r="K353" i="1"/>
  <c r="J353" i="1"/>
  <c r="M353" i="1" s="1"/>
  <c r="L352" i="1"/>
  <c r="K352" i="1"/>
  <c r="J352" i="1"/>
  <c r="L351" i="1"/>
  <c r="K351" i="1"/>
  <c r="J351" i="1"/>
  <c r="M351" i="1" s="1"/>
  <c r="L350" i="1"/>
  <c r="K350" i="1"/>
  <c r="J350" i="1"/>
  <c r="L349" i="1"/>
  <c r="K349" i="1"/>
  <c r="J349" i="1"/>
  <c r="M349" i="1" s="1"/>
  <c r="L348" i="1"/>
  <c r="K348" i="1"/>
  <c r="J348" i="1"/>
  <c r="L347" i="1"/>
  <c r="K347" i="1"/>
  <c r="J347" i="1"/>
  <c r="L346" i="1"/>
  <c r="K346" i="1"/>
  <c r="J346" i="1"/>
  <c r="L345" i="1"/>
  <c r="K345" i="1"/>
  <c r="J345" i="1"/>
  <c r="L344" i="1"/>
  <c r="K344" i="1"/>
  <c r="J344" i="1"/>
  <c r="L343" i="1"/>
  <c r="K343" i="1"/>
  <c r="J343" i="1"/>
  <c r="M343" i="1" s="1"/>
  <c r="L342" i="1"/>
  <c r="K342" i="1"/>
  <c r="J342" i="1"/>
  <c r="L341" i="1"/>
  <c r="K341" i="1"/>
  <c r="J341" i="1"/>
  <c r="M341" i="1" s="1"/>
  <c r="L340" i="1"/>
  <c r="K340" i="1"/>
  <c r="J340" i="1"/>
  <c r="L339" i="1"/>
  <c r="K339" i="1"/>
  <c r="J339" i="1"/>
  <c r="M339" i="1" s="1"/>
  <c r="L338" i="1"/>
  <c r="K338" i="1"/>
  <c r="J338" i="1" s="1"/>
  <c r="L337" i="1"/>
  <c r="K337" i="1"/>
  <c r="J337" i="1" s="1"/>
  <c r="L336" i="1"/>
  <c r="K336" i="1" s="1"/>
  <c r="J336" i="1" s="1"/>
  <c r="L335" i="1"/>
  <c r="K335" i="1" s="1"/>
  <c r="J335" i="1" s="1"/>
  <c r="L334" i="1"/>
  <c r="K334" i="1"/>
  <c r="J334" i="1" s="1"/>
  <c r="L333" i="1"/>
  <c r="K333" i="1"/>
  <c r="J333" i="1"/>
  <c r="L332" i="1"/>
  <c r="K332" i="1"/>
  <c r="J332" i="1"/>
  <c r="L331" i="1"/>
  <c r="K331" i="1"/>
  <c r="J331" i="1"/>
  <c r="L330" i="1"/>
  <c r="K330" i="1"/>
  <c r="J330" i="1"/>
  <c r="L329" i="1"/>
  <c r="K329" i="1"/>
  <c r="J329" i="1"/>
  <c r="L328" i="1"/>
  <c r="K328" i="1"/>
  <c r="J328" i="1"/>
  <c r="L327" i="1"/>
  <c r="K327" i="1"/>
  <c r="J327" i="1"/>
  <c r="L326" i="1"/>
  <c r="K326" i="1"/>
  <c r="J326" i="1"/>
  <c r="L325" i="1"/>
  <c r="K325" i="1"/>
  <c r="J325" i="1" s="1"/>
  <c r="L324" i="1"/>
  <c r="K324" i="1"/>
  <c r="J324" i="1"/>
  <c r="L323" i="1"/>
  <c r="K323" i="1"/>
  <c r="J323" i="1"/>
  <c r="L322" i="1"/>
  <c r="K322" i="1"/>
  <c r="J322" i="1"/>
  <c r="L321" i="1"/>
  <c r="K321" i="1"/>
  <c r="J321" i="1" s="1"/>
  <c r="L320" i="1"/>
  <c r="K320" i="1"/>
  <c r="J320" i="1" s="1"/>
  <c r="L319" i="1"/>
  <c r="K319" i="1"/>
  <c r="J319" i="1" s="1"/>
  <c r="L318" i="1"/>
  <c r="K318" i="1"/>
  <c r="J318" i="1"/>
  <c r="L317" i="1"/>
  <c r="K317" i="1"/>
  <c r="J317" i="1"/>
  <c r="L316" i="1"/>
  <c r="K316" i="1"/>
  <c r="J316" i="1"/>
  <c r="L315" i="1"/>
  <c r="K315" i="1"/>
  <c r="J315" i="1"/>
  <c r="L314" i="1"/>
  <c r="K314" i="1"/>
  <c r="J314" i="1"/>
  <c r="L313" i="1"/>
  <c r="K313" i="1"/>
  <c r="J313" i="1" s="1"/>
  <c r="L312" i="1"/>
  <c r="K312" i="1"/>
  <c r="J312" i="1" s="1"/>
  <c r="L311" i="1"/>
  <c r="K311" i="1"/>
  <c r="J311" i="1"/>
  <c r="L310" i="1"/>
  <c r="K310" i="1"/>
  <c r="J310" i="1"/>
  <c r="L309" i="1"/>
  <c r="K309" i="1"/>
  <c r="J309" i="1"/>
  <c r="L308" i="1"/>
  <c r="K308" i="1"/>
  <c r="J308" i="1"/>
  <c r="L307" i="1"/>
  <c r="K307" i="1"/>
  <c r="J307" i="1"/>
  <c r="L306" i="1"/>
  <c r="K306" i="1"/>
  <c r="J306" i="1"/>
  <c r="L305" i="1"/>
  <c r="K305" i="1"/>
  <c r="J305" i="1"/>
  <c r="L304" i="1"/>
  <c r="K304" i="1"/>
  <c r="J304" i="1"/>
  <c r="L303" i="1"/>
  <c r="K303" i="1"/>
  <c r="J303" i="1"/>
  <c r="L302" i="1"/>
  <c r="K302" i="1"/>
  <c r="J302" i="1"/>
  <c r="L301" i="1"/>
  <c r="K301" i="1"/>
  <c r="J301" i="1"/>
  <c r="L300" i="1"/>
  <c r="K300" i="1"/>
  <c r="J300" i="1" s="1"/>
  <c r="L299" i="1"/>
  <c r="K299" i="1"/>
  <c r="J299" i="1" s="1"/>
  <c r="L298" i="1"/>
  <c r="K298" i="1"/>
  <c r="J298" i="1"/>
  <c r="L297" i="1"/>
  <c r="K297" i="1"/>
  <c r="J297" i="1"/>
  <c r="L296" i="1"/>
  <c r="K296" i="1"/>
  <c r="J296" i="1"/>
  <c r="L295" i="1"/>
  <c r="K295" i="1"/>
  <c r="J295" i="1"/>
  <c r="L294" i="1"/>
  <c r="K294" i="1"/>
  <c r="J294" i="1"/>
  <c r="L293" i="1"/>
  <c r="K293" i="1"/>
  <c r="J293" i="1"/>
  <c r="L292" i="1"/>
  <c r="K292" i="1"/>
  <c r="J292" i="1"/>
  <c r="L290" i="1"/>
  <c r="K290" i="1"/>
  <c r="J290" i="1"/>
  <c r="L289" i="1"/>
  <c r="K289" i="1"/>
  <c r="J289" i="1"/>
  <c r="L288" i="1"/>
  <c r="K288" i="1"/>
  <c r="J288" i="1"/>
  <c r="L287" i="1"/>
  <c r="K287" i="1"/>
  <c r="J287" i="1"/>
  <c r="L286" i="1"/>
  <c r="K286" i="1"/>
  <c r="J286" i="1"/>
  <c r="L285" i="1"/>
  <c r="K285" i="1"/>
  <c r="J285" i="1"/>
  <c r="L284" i="1"/>
  <c r="K284" i="1"/>
  <c r="J284" i="1"/>
  <c r="L283" i="1"/>
  <c r="K283" i="1"/>
  <c r="J283" i="1"/>
  <c r="L282" i="1"/>
  <c r="K282" i="1"/>
  <c r="J282" i="1"/>
  <c r="L281" i="1"/>
  <c r="K281" i="1"/>
  <c r="J281" i="1"/>
  <c r="L280" i="1"/>
  <c r="K280" i="1"/>
  <c r="J280" i="1"/>
  <c r="L279" i="1"/>
  <c r="K279" i="1"/>
  <c r="J279" i="1"/>
  <c r="L278" i="1"/>
  <c r="K278" i="1"/>
  <c r="J278" i="1"/>
  <c r="L277" i="1"/>
  <c r="K277" i="1"/>
  <c r="J277" i="1"/>
  <c r="L276" i="1"/>
  <c r="K276" i="1"/>
  <c r="J276" i="1"/>
  <c r="L275" i="1"/>
  <c r="K275" i="1"/>
  <c r="J275" i="1"/>
  <c r="L274" i="1"/>
  <c r="K274" i="1"/>
  <c r="J274" i="1"/>
  <c r="L273" i="1"/>
  <c r="K273" i="1"/>
  <c r="J273" i="1"/>
  <c r="L272" i="1"/>
  <c r="K272" i="1"/>
  <c r="J272" i="1"/>
  <c r="L271" i="1"/>
  <c r="K271" i="1"/>
  <c r="J271" i="1"/>
  <c r="L270" i="1"/>
  <c r="K270" i="1"/>
  <c r="J270" i="1"/>
  <c r="L269" i="1"/>
  <c r="K269" i="1"/>
  <c r="J269" i="1"/>
  <c r="L268" i="1"/>
  <c r="K268" i="1"/>
  <c r="J268" i="1"/>
  <c r="L267" i="1"/>
  <c r="K267" i="1"/>
  <c r="J267" i="1"/>
  <c r="L266" i="1"/>
  <c r="K266" i="1"/>
  <c r="J266" i="1"/>
  <c r="L265" i="1"/>
  <c r="K265" i="1"/>
  <c r="J265" i="1"/>
  <c r="L264" i="1"/>
  <c r="K264" i="1"/>
  <c r="J264" i="1"/>
  <c r="L263" i="1"/>
  <c r="K263" i="1"/>
  <c r="J263" i="1"/>
  <c r="L262" i="1"/>
  <c r="K262" i="1"/>
  <c r="J262" i="1"/>
  <c r="L261" i="1"/>
  <c r="K261" i="1"/>
  <c r="J261" i="1"/>
  <c r="L260" i="1"/>
  <c r="K260" i="1"/>
  <c r="J260" i="1"/>
  <c r="L259" i="1"/>
  <c r="K259" i="1"/>
  <c r="J259" i="1"/>
  <c r="L258" i="1"/>
  <c r="K258" i="1"/>
  <c r="J258" i="1"/>
  <c r="L257" i="1"/>
  <c r="K257" i="1"/>
  <c r="J257" i="1"/>
  <c r="L256" i="1"/>
  <c r="K256" i="1"/>
  <c r="J256" i="1"/>
  <c r="L255" i="1"/>
  <c r="K255" i="1"/>
  <c r="J255" i="1"/>
  <c r="L254" i="1"/>
  <c r="K254" i="1"/>
  <c r="J254" i="1"/>
  <c r="L253" i="1"/>
  <c r="K253" i="1"/>
  <c r="J253" i="1"/>
  <c r="L252" i="1"/>
  <c r="K252" i="1"/>
  <c r="J252" i="1"/>
  <c r="L251" i="1"/>
  <c r="K251" i="1"/>
  <c r="J251" i="1"/>
  <c r="L250" i="1"/>
  <c r="K250" i="1"/>
  <c r="J250" i="1"/>
  <c r="L249" i="1"/>
  <c r="K249" i="1"/>
  <c r="J249" i="1"/>
  <c r="L248" i="1"/>
  <c r="K248" i="1"/>
  <c r="J248" i="1"/>
  <c r="L247" i="1"/>
  <c r="K247" i="1"/>
  <c r="J247" i="1"/>
  <c r="L246" i="1"/>
  <c r="K246" i="1"/>
  <c r="J246" i="1"/>
  <c r="L245" i="1"/>
  <c r="K245" i="1"/>
  <c r="J245" i="1"/>
  <c r="L244" i="1"/>
  <c r="K244" i="1"/>
  <c r="J244" i="1"/>
  <c r="L243" i="1"/>
  <c r="K243" i="1"/>
  <c r="J243" i="1"/>
  <c r="L242" i="1"/>
  <c r="K242" i="1"/>
  <c r="J242" i="1"/>
  <c r="L241" i="1"/>
  <c r="K241" i="1"/>
  <c r="J241" i="1"/>
  <c r="L240" i="1"/>
  <c r="K240" i="1"/>
  <c r="J240" i="1"/>
  <c r="L239" i="1"/>
  <c r="K239" i="1"/>
  <c r="J239" i="1"/>
  <c r="L238" i="1"/>
  <c r="K238" i="1"/>
  <c r="J238" i="1"/>
  <c r="L237" i="1"/>
  <c r="K237" i="1"/>
  <c r="J237" i="1"/>
  <c r="L236" i="1"/>
  <c r="K236" i="1"/>
  <c r="J236" i="1"/>
  <c r="L235" i="1"/>
  <c r="K235" i="1"/>
  <c r="J235" i="1"/>
  <c r="L234" i="1"/>
  <c r="K234" i="1"/>
  <c r="J234" i="1"/>
  <c r="L233" i="1"/>
  <c r="K233" i="1"/>
  <c r="J233" i="1"/>
  <c r="L232" i="1"/>
  <c r="K232" i="1"/>
  <c r="J232" i="1"/>
  <c r="L231" i="1"/>
  <c r="K231" i="1"/>
  <c r="J231" i="1"/>
  <c r="L230" i="1"/>
  <c r="K230" i="1"/>
  <c r="J230" i="1"/>
  <c r="L229" i="1"/>
  <c r="K229" i="1"/>
  <c r="J229" i="1"/>
  <c r="L228" i="1"/>
  <c r="K228" i="1"/>
  <c r="J228" i="1"/>
  <c r="L225" i="1"/>
  <c r="K225" i="1"/>
  <c r="J225" i="1"/>
  <c r="L224" i="1"/>
  <c r="K224" i="1"/>
  <c r="J224" i="1" s="1"/>
  <c r="L223" i="1"/>
  <c r="K223" i="1"/>
  <c r="J223" i="1"/>
  <c r="L222" i="1"/>
  <c r="K222" i="1"/>
  <c r="J222" i="1"/>
  <c r="L221" i="1"/>
  <c r="K221" i="1"/>
  <c r="J221" i="1"/>
  <c r="L220" i="1"/>
  <c r="K220" i="1"/>
  <c r="J220" i="1" s="1"/>
  <c r="L219" i="1"/>
  <c r="K219" i="1"/>
  <c r="J219" i="1"/>
  <c r="L218" i="1"/>
  <c r="K218" i="1"/>
  <c r="J218" i="1"/>
  <c r="L217" i="1"/>
  <c r="K217" i="1"/>
  <c r="J217" i="1"/>
  <c r="L216" i="1"/>
  <c r="K216" i="1"/>
  <c r="J216" i="1" s="1"/>
  <c r="L215" i="1"/>
  <c r="K215" i="1"/>
  <c r="J215" i="1"/>
  <c r="L214" i="1"/>
  <c r="K214" i="1"/>
  <c r="J214" i="1"/>
  <c r="L213" i="1"/>
  <c r="K213" i="1"/>
  <c r="J213" i="1" s="1"/>
  <c r="L212" i="1"/>
  <c r="K212" i="1"/>
  <c r="J212" i="1"/>
  <c r="L211" i="1"/>
  <c r="K211" i="1"/>
  <c r="J211" i="1" s="1"/>
  <c r="L210" i="1"/>
  <c r="K210" i="1"/>
  <c r="J210" i="1"/>
  <c r="L209" i="1"/>
  <c r="K209" i="1"/>
  <c r="J209" i="1" s="1"/>
  <c r="L208" i="1"/>
  <c r="K208" i="1"/>
  <c r="J208" i="1"/>
  <c r="L207" i="1"/>
  <c r="K207" i="1"/>
  <c r="J207" i="1" s="1"/>
  <c r="L206" i="1"/>
  <c r="K206" i="1"/>
  <c r="J206" i="1"/>
  <c r="L205" i="1"/>
  <c r="K205" i="1"/>
  <c r="J205" i="1"/>
  <c r="L204" i="1"/>
  <c r="K204" i="1"/>
  <c r="J204" i="1"/>
  <c r="L203" i="1"/>
  <c r="K203" i="1"/>
  <c r="J203" i="1"/>
  <c r="L201" i="1"/>
  <c r="K201" i="1"/>
  <c r="J201" i="1"/>
  <c r="L200" i="1"/>
  <c r="K200" i="1"/>
  <c r="J200" i="1"/>
  <c r="L199" i="1"/>
  <c r="K199" i="1"/>
  <c r="J199" i="1"/>
  <c r="L198" i="1"/>
  <c r="K198" i="1"/>
  <c r="J198" i="1"/>
  <c r="L197" i="1"/>
  <c r="K197" i="1"/>
  <c r="J197" i="1"/>
  <c r="L196" i="1"/>
  <c r="K196" i="1"/>
  <c r="J196" i="1"/>
  <c r="L194" i="1"/>
  <c r="K194" i="1"/>
  <c r="J194" i="1"/>
  <c r="L193" i="1"/>
  <c r="K193" i="1"/>
  <c r="J193" i="1"/>
  <c r="L192" i="1"/>
  <c r="K192" i="1"/>
  <c r="J192" i="1"/>
  <c r="L191" i="1"/>
  <c r="K191" i="1"/>
  <c r="J191" i="1"/>
  <c r="L190" i="1"/>
  <c r="K190" i="1"/>
  <c r="J190" i="1"/>
  <c r="L189" i="1"/>
  <c r="K189" i="1"/>
  <c r="J189" i="1"/>
  <c r="L188" i="1"/>
  <c r="K188" i="1"/>
  <c r="J188" i="1"/>
  <c r="L187" i="1"/>
  <c r="K187" i="1"/>
  <c r="J187" i="1"/>
  <c r="L186" i="1"/>
  <c r="K186" i="1"/>
  <c r="J186" i="1"/>
  <c r="L184" i="1"/>
  <c r="K184" i="1"/>
  <c r="J184" i="1"/>
  <c r="L183" i="1"/>
  <c r="K183" i="1"/>
  <c r="J183" i="1"/>
  <c r="L182" i="1"/>
  <c r="K182" i="1"/>
  <c r="J182" i="1"/>
  <c r="L181" i="1"/>
  <c r="K181" i="1"/>
  <c r="J181" i="1"/>
  <c r="L180" i="1"/>
  <c r="K180" i="1" s="1"/>
  <c r="J180" i="1" s="1"/>
  <c r="L179" i="1"/>
  <c r="K179" i="1"/>
  <c r="J179" i="1" s="1"/>
  <c r="L178" i="1"/>
  <c r="K178" i="1"/>
  <c r="J178" i="1" s="1"/>
  <c r="L177" i="1"/>
  <c r="K177" i="1"/>
  <c r="J177" i="1" s="1"/>
  <c r="L176" i="1"/>
  <c r="K176" i="1" s="1"/>
  <c r="J176" i="1" s="1"/>
  <c r="L175" i="1"/>
  <c r="K175" i="1"/>
  <c r="J175" i="1" s="1"/>
  <c r="L174" i="1"/>
  <c r="K174" i="1"/>
  <c r="J174" i="1" s="1"/>
  <c r="L173" i="1"/>
  <c r="K173" i="1"/>
  <c r="J173" i="1" s="1"/>
  <c r="L172" i="1"/>
  <c r="K172" i="1"/>
  <c r="J172" i="1" s="1"/>
  <c r="L171" i="1"/>
  <c r="K171" i="1"/>
  <c r="J171" i="1" s="1"/>
  <c r="L170" i="1"/>
  <c r="K170" i="1"/>
  <c r="J170" i="1" s="1"/>
  <c r="L169" i="1"/>
  <c r="K169" i="1"/>
  <c r="J169" i="1"/>
  <c r="M169" i="1" s="1"/>
  <c r="L168" i="1"/>
  <c r="K168" i="1"/>
  <c r="J168" i="1"/>
  <c r="L167" i="1"/>
  <c r="K167" i="1"/>
  <c r="J167" i="1" s="1"/>
  <c r="L166" i="1"/>
  <c r="K166" i="1"/>
  <c r="J166" i="1"/>
  <c r="L165" i="1"/>
  <c r="K165" i="1"/>
  <c r="J165" i="1"/>
  <c r="M165" i="1" s="1"/>
  <c r="L164" i="1"/>
  <c r="K164" i="1"/>
  <c r="J164" i="1"/>
  <c r="L163" i="1"/>
  <c r="K163" i="1"/>
  <c r="J163" i="1" s="1"/>
  <c r="M163" i="1" s="1"/>
  <c r="L162" i="1"/>
  <c r="K162" i="1"/>
  <c r="J162" i="1"/>
  <c r="L161" i="1"/>
  <c r="K161" i="1"/>
  <c r="J161" i="1"/>
  <c r="M161" i="1" s="1"/>
  <c r="L160" i="1"/>
  <c r="K160" i="1"/>
  <c r="J160" i="1"/>
  <c r="L159" i="1"/>
  <c r="K159" i="1"/>
  <c r="J159" i="1"/>
  <c r="L158" i="1"/>
  <c r="K158" i="1"/>
  <c r="J158" i="1"/>
  <c r="L157" i="1"/>
  <c r="K157" i="1"/>
  <c r="J157" i="1"/>
  <c r="M157" i="1" s="1"/>
  <c r="L156" i="1"/>
  <c r="K156" i="1"/>
  <c r="J156" i="1"/>
  <c r="L155" i="1"/>
  <c r="K155" i="1"/>
  <c r="J155" i="1"/>
  <c r="L154" i="1"/>
  <c r="K154" i="1"/>
  <c r="J154" i="1"/>
  <c r="L153" i="1"/>
  <c r="K153" i="1"/>
  <c r="J153" i="1"/>
  <c r="M153" i="1" s="1"/>
  <c r="L152" i="1"/>
  <c r="K152" i="1"/>
  <c r="J152" i="1"/>
  <c r="L151" i="1"/>
  <c r="K151" i="1"/>
  <c r="J151" i="1"/>
  <c r="L150" i="1"/>
  <c r="K150" i="1"/>
  <c r="J150" i="1"/>
  <c r="L149" i="1"/>
  <c r="K149" i="1"/>
  <c r="J149" i="1"/>
  <c r="M149" i="1" s="1"/>
  <c r="L148" i="1"/>
  <c r="K148" i="1"/>
  <c r="J148" i="1" s="1"/>
  <c r="L147" i="1"/>
  <c r="K147" i="1"/>
  <c r="J147" i="1" s="1"/>
  <c r="L146" i="1"/>
  <c r="K146" i="1"/>
  <c r="J146" i="1" s="1"/>
  <c r="L145" i="1"/>
  <c r="K145" i="1"/>
  <c r="J145" i="1" s="1"/>
  <c r="L144" i="1"/>
  <c r="K144" i="1"/>
  <c r="J144" i="1" s="1"/>
  <c r="L143" i="1"/>
  <c r="K143" i="1"/>
  <c r="J143" i="1" s="1"/>
  <c r="L142" i="1"/>
  <c r="K142" i="1"/>
  <c r="J142" i="1" s="1"/>
  <c r="L141" i="1"/>
  <c r="K141" i="1"/>
  <c r="J141" i="1" s="1"/>
  <c r="L140" i="1"/>
  <c r="K140" i="1"/>
  <c r="J140" i="1" s="1"/>
  <c r="L139" i="1"/>
  <c r="K139" i="1"/>
  <c r="J139" i="1"/>
  <c r="L138" i="1"/>
  <c r="K138" i="1"/>
  <c r="J138" i="1" s="1"/>
  <c r="L137" i="1"/>
  <c r="K137" i="1"/>
  <c r="J137" i="1"/>
  <c r="M137" i="1" s="1"/>
  <c r="L136" i="1"/>
  <c r="K136" i="1"/>
  <c r="J136" i="1"/>
  <c r="L135" i="1"/>
  <c r="K135" i="1"/>
  <c r="J135" i="1"/>
  <c r="L134" i="1"/>
  <c r="K134" i="1"/>
  <c r="J134" i="1"/>
  <c r="L133" i="1"/>
  <c r="K133" i="1"/>
  <c r="J133" i="1"/>
  <c r="M133" i="1" s="1"/>
  <c r="L132" i="1"/>
  <c r="K132" i="1"/>
  <c r="J132" i="1" s="1"/>
  <c r="L131" i="1"/>
  <c r="K131" i="1"/>
  <c r="J131" i="1"/>
  <c r="L130" i="1"/>
  <c r="K130" i="1"/>
  <c r="J130" i="1"/>
  <c r="L129" i="1"/>
  <c r="K129" i="1"/>
  <c r="J129" i="1" s="1"/>
  <c r="M129" i="1" s="1"/>
  <c r="L128" i="1"/>
  <c r="K128" i="1"/>
  <c r="J128" i="1" s="1"/>
  <c r="L127" i="1"/>
  <c r="K127" i="1"/>
  <c r="J127" i="1" s="1"/>
  <c r="M127" i="1" s="1"/>
  <c r="L126" i="1"/>
  <c r="K126" i="1"/>
  <c r="J126" i="1" s="1"/>
  <c r="L125" i="1"/>
  <c r="K125" i="1" s="1"/>
  <c r="J125" i="1" s="1"/>
  <c r="L124" i="1"/>
  <c r="K124" i="1"/>
  <c r="J124" i="1" s="1"/>
  <c r="L123" i="1"/>
  <c r="K123" i="1"/>
  <c r="J123" i="1" s="1"/>
  <c r="M123" i="1" s="1"/>
  <c r="L122" i="1"/>
  <c r="K122" i="1"/>
  <c r="J122" i="1" s="1"/>
  <c r="L121" i="1"/>
  <c r="K121" i="1"/>
  <c r="J121" i="1" s="1"/>
  <c r="M121" i="1" s="1"/>
  <c r="L119" i="1"/>
  <c r="K119" i="1"/>
  <c r="J119" i="1"/>
  <c r="L118" i="1"/>
  <c r="K118" i="1"/>
  <c r="J118" i="1"/>
  <c r="L117" i="1"/>
  <c r="K117" i="1"/>
  <c r="J117" i="1"/>
  <c r="M117" i="1" s="1"/>
  <c r="L116" i="1"/>
  <c r="K116" i="1"/>
  <c r="J116" i="1"/>
  <c r="L115" i="1"/>
  <c r="K115" i="1"/>
  <c r="J115" i="1" s="1"/>
  <c r="M115" i="1" s="1"/>
  <c r="L114" i="1"/>
  <c r="K114" i="1"/>
  <c r="J114" i="1" s="1"/>
  <c r="L113" i="1"/>
  <c r="K113" i="1"/>
  <c r="J113" i="1" s="1"/>
  <c r="M113" i="1" s="1"/>
  <c r="L112" i="1"/>
  <c r="K112" i="1"/>
  <c r="J112" i="1" s="1"/>
  <c r="L111" i="1"/>
  <c r="K111" i="1"/>
  <c r="J111" i="1"/>
  <c r="L110" i="1"/>
  <c r="K110" i="1"/>
  <c r="J110" i="1"/>
  <c r="L104" i="1"/>
  <c r="K104" i="1"/>
  <c r="J104" i="1"/>
  <c r="M104" i="1" s="1"/>
  <c r="L103" i="1"/>
  <c r="K103" i="1"/>
  <c r="J103" i="1"/>
  <c r="L102" i="1"/>
  <c r="K102" i="1"/>
  <c r="J102" i="1"/>
  <c r="L101" i="1"/>
  <c r="K101" i="1"/>
  <c r="J101" i="1"/>
  <c r="L100" i="1"/>
  <c r="K100" i="1"/>
  <c r="J100" i="1"/>
  <c r="L99" i="1"/>
  <c r="K99" i="1"/>
  <c r="J99" i="1"/>
  <c r="L98" i="1"/>
  <c r="K98" i="1"/>
  <c r="J98" i="1" s="1"/>
  <c r="M98" i="1" s="1"/>
  <c r="L97" i="1"/>
  <c r="K97" i="1"/>
  <c r="J97" i="1"/>
  <c r="L96" i="1"/>
  <c r="K96" i="1"/>
  <c r="J96" i="1" s="1"/>
  <c r="M96" i="1" s="1"/>
  <c r="L95" i="1"/>
  <c r="K95" i="1"/>
  <c r="J95" i="1"/>
  <c r="L94" i="1"/>
  <c r="K94" i="1"/>
  <c r="J94" i="1" s="1"/>
  <c r="L93" i="1"/>
  <c r="K93" i="1"/>
  <c r="J93" i="1"/>
  <c r="L90" i="1"/>
  <c r="K90" i="1"/>
  <c r="J90" i="1"/>
  <c r="M90" i="1" s="1"/>
  <c r="L89" i="1"/>
  <c r="K89" i="1"/>
  <c r="J89" i="1"/>
  <c r="L88" i="1"/>
  <c r="K88" i="1"/>
  <c r="J88" i="1"/>
  <c r="L87" i="1"/>
  <c r="K87" i="1"/>
  <c r="J87" i="1"/>
  <c r="L86" i="1"/>
  <c r="K86" i="1"/>
  <c r="J86" i="1"/>
  <c r="M86" i="1" s="1"/>
  <c r="L85" i="1"/>
  <c r="K85" i="1"/>
  <c r="J85" i="1"/>
  <c r="L80" i="1"/>
  <c r="K80" i="1"/>
  <c r="J80" i="1"/>
  <c r="L79" i="1"/>
  <c r="K79" i="1"/>
  <c r="J79" i="1"/>
  <c r="L78" i="1"/>
  <c r="K78" i="1"/>
  <c r="J78" i="1"/>
  <c r="M78" i="1" s="1"/>
  <c r="L77" i="1"/>
  <c r="K77" i="1"/>
  <c r="J77" i="1"/>
  <c r="L76" i="1"/>
  <c r="K76" i="1"/>
  <c r="J76" i="1"/>
  <c r="L75" i="1"/>
  <c r="K75" i="1"/>
  <c r="J75" i="1"/>
  <c r="L74" i="1"/>
  <c r="K74" i="1"/>
  <c r="J74" i="1"/>
  <c r="M74" i="1" s="1"/>
  <c r="L73" i="1"/>
  <c r="K73" i="1"/>
  <c r="J73" i="1"/>
  <c r="L72" i="1"/>
  <c r="K72" i="1"/>
  <c r="J72" i="1"/>
  <c r="L71" i="1"/>
  <c r="K71" i="1"/>
  <c r="J71" i="1"/>
  <c r="L70" i="1"/>
  <c r="K70" i="1"/>
  <c r="J70" i="1"/>
  <c r="M70" i="1" s="1"/>
  <c r="L69" i="1"/>
  <c r="K69" i="1"/>
  <c r="J69" i="1"/>
  <c r="L68" i="1"/>
  <c r="K68" i="1"/>
  <c r="J68" i="1"/>
  <c r="L67" i="1"/>
  <c r="K67" i="1"/>
  <c r="J67" i="1"/>
  <c r="L66" i="1"/>
  <c r="K66" i="1"/>
  <c r="J66" i="1"/>
  <c r="M66" i="1" s="1"/>
  <c r="L65" i="1"/>
  <c r="K65" i="1"/>
  <c r="J65" i="1"/>
  <c r="L64" i="1"/>
  <c r="K64" i="1"/>
  <c r="J64" i="1"/>
  <c r="L63" i="1"/>
  <c r="K63" i="1"/>
  <c r="J63" i="1"/>
  <c r="L62" i="1"/>
  <c r="K62" i="1"/>
  <c r="J62" i="1"/>
  <c r="M62" i="1" s="1"/>
  <c r="L61" i="1"/>
  <c r="K61" i="1"/>
  <c r="J61" i="1"/>
  <c r="L60" i="1"/>
  <c r="K60" i="1"/>
  <c r="J60" i="1"/>
  <c r="L59" i="1"/>
  <c r="K59" i="1"/>
  <c r="J59" i="1"/>
  <c r="L58" i="1"/>
  <c r="K58" i="1"/>
  <c r="J58" i="1"/>
  <c r="M58" i="1" s="1"/>
  <c r="L57" i="1"/>
  <c r="K57" i="1"/>
  <c r="J57" i="1"/>
  <c r="L56" i="1"/>
  <c r="K56" i="1"/>
  <c r="J56" i="1"/>
  <c r="L55" i="1"/>
  <c r="K55" i="1"/>
  <c r="J55" i="1"/>
  <c r="L54" i="1"/>
  <c r="K54" i="1"/>
  <c r="J54" i="1"/>
  <c r="M54" i="1" s="1"/>
  <c r="L53" i="1"/>
  <c r="K53" i="1"/>
  <c r="J53" i="1"/>
  <c r="L52" i="1"/>
  <c r="K52" i="1"/>
  <c r="J52" i="1"/>
  <c r="L51" i="1"/>
  <c r="K51" i="1"/>
  <c r="J51" i="1"/>
  <c r="L50" i="1"/>
  <c r="K50" i="1"/>
  <c r="J50" i="1"/>
  <c r="M50" i="1" s="1"/>
  <c r="L49" i="1"/>
  <c r="K49" i="1"/>
  <c r="J49" i="1"/>
  <c r="L48" i="1"/>
  <c r="K48" i="1"/>
  <c r="J48" i="1"/>
  <c r="L47" i="1"/>
  <c r="K47" i="1"/>
  <c r="J47" i="1"/>
  <c r="L46" i="1"/>
  <c r="K46" i="1"/>
  <c r="J46" i="1"/>
  <c r="M46" i="1" s="1"/>
  <c r="L45" i="1"/>
  <c r="K45" i="1"/>
  <c r="J45" i="1"/>
  <c r="L44" i="1"/>
  <c r="K44" i="1"/>
  <c r="J44" i="1"/>
  <c r="L43" i="1"/>
  <c r="K43" i="1"/>
  <c r="J43" i="1"/>
  <c r="L42" i="1"/>
  <c r="K42" i="1"/>
  <c r="J42" i="1"/>
  <c r="M42" i="1" s="1"/>
  <c r="L41" i="1"/>
  <c r="K41" i="1"/>
  <c r="J41" i="1"/>
  <c r="L40" i="1"/>
  <c r="K40" i="1"/>
  <c r="J40" i="1"/>
  <c r="L39" i="1"/>
  <c r="K39" i="1"/>
  <c r="J39" i="1"/>
  <c r="L38" i="1"/>
  <c r="K38" i="1"/>
  <c r="J38" i="1"/>
  <c r="M38" i="1" s="1"/>
  <c r="L37" i="1"/>
  <c r="K37" i="1"/>
  <c r="J37" i="1"/>
  <c r="L36" i="1"/>
  <c r="K36" i="1"/>
  <c r="J36" i="1"/>
  <c r="L35" i="1"/>
  <c r="K35" i="1"/>
  <c r="J35" i="1"/>
  <c r="L34" i="1"/>
  <c r="K34" i="1"/>
  <c r="J34" i="1"/>
  <c r="M34" i="1" s="1"/>
  <c r="L33" i="1"/>
  <c r="K33" i="1"/>
  <c r="J33" i="1"/>
  <c r="L32" i="1"/>
  <c r="K32" i="1"/>
  <c r="J32" i="1"/>
  <c r="L31" i="1"/>
  <c r="K31" i="1"/>
  <c r="J31" i="1"/>
  <c r="L30" i="1"/>
  <c r="K30" i="1"/>
  <c r="J30" i="1"/>
  <c r="M30" i="1" s="1"/>
  <c r="L29" i="1"/>
  <c r="K29" i="1"/>
  <c r="J29" i="1"/>
  <c r="L28" i="1"/>
  <c r="K28" i="1"/>
  <c r="J28" i="1"/>
  <c r="L27" i="1"/>
  <c r="K27" i="1"/>
  <c r="J27" i="1"/>
  <c r="L26" i="1"/>
  <c r="K26" i="1"/>
  <c r="J26" i="1"/>
  <c r="M26" i="1" s="1"/>
  <c r="L25" i="1"/>
  <c r="K25" i="1"/>
  <c r="J25" i="1"/>
  <c r="L24" i="1"/>
  <c r="K24" i="1"/>
  <c r="J24" i="1"/>
  <c r="L23" i="1"/>
  <c r="K23" i="1"/>
  <c r="J23" i="1"/>
  <c r="L22" i="1"/>
  <c r="K22" i="1"/>
  <c r="J22" i="1"/>
  <c r="M22" i="1" s="1"/>
  <c r="L21" i="1"/>
  <c r="K21" i="1"/>
  <c r="J21" i="1"/>
  <c r="L20" i="1"/>
  <c r="K20" i="1"/>
  <c r="J20" i="1"/>
  <c r="L19" i="1"/>
  <c r="K19" i="1"/>
  <c r="J19" i="1"/>
  <c r="L18" i="1"/>
  <c r="K18" i="1"/>
  <c r="J18" i="1"/>
  <c r="M18" i="1" s="1"/>
  <c r="L17" i="1"/>
  <c r="K17" i="1"/>
  <c r="J17" i="1"/>
  <c r="L16" i="1"/>
  <c r="K16" i="1" s="1"/>
  <c r="J16" i="1" s="1"/>
  <c r="L15" i="1"/>
  <c r="K15" i="1" s="1"/>
  <c r="J15" i="1" s="1"/>
  <c r="L14" i="1"/>
  <c r="K14" i="1" s="1"/>
  <c r="J14" i="1" s="1"/>
  <c r="L13" i="1"/>
  <c r="K13" i="1" s="1"/>
  <c r="J13" i="1" s="1"/>
  <c r="L12" i="1"/>
  <c r="K12" i="1" s="1"/>
  <c r="J12" i="1" s="1"/>
  <c r="M12" i="1" s="1"/>
  <c r="L11" i="1"/>
  <c r="K11" i="1" s="1"/>
  <c r="J11" i="1" s="1"/>
  <c r="L10" i="1"/>
  <c r="K10" i="1" s="1"/>
  <c r="J10" i="1" s="1"/>
  <c r="AA511" i="1" l="1"/>
  <c r="AB510" i="1"/>
  <c r="AA26" i="1"/>
  <c r="AB25" i="1"/>
  <c r="AG458" i="1"/>
  <c r="AG395" i="1"/>
  <c r="AG437" i="1"/>
  <c r="M642" i="1"/>
  <c r="M345" i="1"/>
  <c r="N345" i="1" s="1"/>
  <c r="M347" i="1"/>
  <c r="N347" i="1" s="1"/>
  <c r="M626" i="1"/>
  <c r="M11" i="1"/>
  <c r="M593" i="1"/>
  <c r="M597" i="1"/>
  <c r="M16" i="1"/>
  <c r="M15" i="1"/>
  <c r="M100" i="1"/>
  <c r="N100" i="1" s="1"/>
  <c r="M141" i="1"/>
  <c r="M143" i="1"/>
  <c r="M145" i="1"/>
  <c r="M147" i="1"/>
  <c r="M518" i="1"/>
  <c r="M618" i="1"/>
  <c r="M633" i="1"/>
  <c r="N96" i="1"/>
  <c r="N104" i="1"/>
  <c r="N165" i="1"/>
  <c r="N615" i="1"/>
  <c r="N619" i="1"/>
  <c r="N625" i="1"/>
  <c r="N627" i="1"/>
  <c r="N634" i="1"/>
  <c r="N637" i="1"/>
  <c r="N639" i="1"/>
  <c r="N644" i="1"/>
  <c r="N646" i="1"/>
  <c r="N648" i="1"/>
  <c r="N650" i="1"/>
  <c r="N652" i="1"/>
  <c r="N655" i="1"/>
  <c r="N657" i="1"/>
  <c r="M94" i="1"/>
  <c r="M167" i="1"/>
  <c r="M632" i="1"/>
  <c r="N632" i="1" s="1"/>
  <c r="N115" i="1"/>
  <c r="N617" i="1"/>
  <c r="N621" i="1"/>
  <c r="N628" i="1"/>
  <c r="N630" i="1"/>
  <c r="N635" i="1"/>
  <c r="N638" i="1"/>
  <c r="N640" i="1"/>
  <c r="N641" i="1"/>
  <c r="N643" i="1"/>
  <c r="N645" i="1"/>
  <c r="N647" i="1"/>
  <c r="N649" i="1"/>
  <c r="N651" i="1"/>
  <c r="N653" i="1"/>
  <c r="N654" i="1"/>
  <c r="N656" i="1"/>
  <c r="N658" i="1"/>
  <c r="N616" i="1"/>
  <c r="N620" i="1"/>
  <c r="N622" i="1"/>
  <c r="N614" i="1"/>
  <c r="N613" i="1"/>
  <c r="N612" i="1"/>
  <c r="N611" i="1"/>
  <c r="M565" i="1"/>
  <c r="N537" i="1"/>
  <c r="N533" i="1"/>
  <c r="M522" i="1"/>
  <c r="M526" i="1"/>
  <c r="M507" i="1"/>
  <c r="N507" i="1" s="1"/>
  <c r="M497" i="1"/>
  <c r="N497" i="1" s="1"/>
  <c r="M488" i="1"/>
  <c r="N488" i="1" s="1"/>
  <c r="N370" i="1"/>
  <c r="N372" i="1"/>
  <c r="N374" i="1"/>
  <c r="N376" i="1"/>
  <c r="N378" i="1"/>
  <c r="N341" i="1"/>
  <c r="N343" i="1"/>
  <c r="N349" i="1"/>
  <c r="N351" i="1"/>
  <c r="N353" i="1"/>
  <c r="N362" i="1"/>
  <c r="N339" i="1"/>
  <c r="M208" i="1"/>
  <c r="N208" i="1" s="1"/>
  <c r="M212" i="1"/>
  <c r="N212" i="1" s="1"/>
  <c r="M218" i="1"/>
  <c r="N218" i="1" s="1"/>
  <c r="M220" i="1"/>
  <c r="M230" i="1"/>
  <c r="M235" i="1"/>
  <c r="M239" i="1"/>
  <c r="M241" i="1"/>
  <c r="M245" i="1"/>
  <c r="M249" i="1"/>
  <c r="M253" i="1"/>
  <c r="M257" i="1"/>
  <c r="M261" i="1"/>
  <c r="M264" i="1"/>
  <c r="M268" i="1"/>
  <c r="M272" i="1"/>
  <c r="M276" i="1"/>
  <c r="M280" i="1"/>
  <c r="M284" i="1"/>
  <c r="M288" i="1"/>
  <c r="M293" i="1"/>
  <c r="M297" i="1"/>
  <c r="M301" i="1"/>
  <c r="M303" i="1"/>
  <c r="M305" i="1"/>
  <c r="M307" i="1"/>
  <c r="M309" i="1"/>
  <c r="M311" i="1"/>
  <c r="M315" i="1"/>
  <c r="M317" i="1"/>
  <c r="M326" i="1"/>
  <c r="M328" i="1"/>
  <c r="M330" i="1"/>
  <c r="M332" i="1"/>
  <c r="N153" i="1"/>
  <c r="N157" i="1"/>
  <c r="N161" i="1"/>
  <c r="N163" i="1"/>
  <c r="N169" i="1"/>
  <c r="M171" i="1"/>
  <c r="M173" i="1"/>
  <c r="M175" i="1"/>
  <c r="M177" i="1"/>
  <c r="M179" i="1"/>
  <c r="M181" i="1"/>
  <c r="M186" i="1"/>
  <c r="M190" i="1"/>
  <c r="M194" i="1"/>
  <c r="M199" i="1"/>
  <c r="M204" i="1"/>
  <c r="M216" i="1"/>
  <c r="M224" i="1"/>
  <c r="M320" i="1"/>
  <c r="N320" i="1" s="1"/>
  <c r="M322" i="1"/>
  <c r="M324" i="1"/>
  <c r="N149" i="1"/>
  <c r="N133" i="1"/>
  <c r="N137" i="1"/>
  <c r="M125" i="1"/>
  <c r="N123" i="1"/>
  <c r="N127" i="1"/>
  <c r="N129" i="1"/>
  <c r="N121" i="1"/>
  <c r="N117" i="1"/>
  <c r="N113" i="1"/>
  <c r="N18" i="1"/>
  <c r="N22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6" i="1"/>
  <c r="N90" i="1"/>
  <c r="N98" i="1"/>
  <c r="M14" i="1"/>
  <c r="N14" i="1" s="1"/>
  <c r="M13" i="1"/>
  <c r="N13" i="1" s="1"/>
  <c r="N12" i="1"/>
  <c r="M10" i="1"/>
  <c r="N10" i="1" s="1"/>
  <c r="M557" i="1"/>
  <c r="N557" i="1" s="1"/>
  <c r="M112" i="1"/>
  <c r="M114" i="1"/>
  <c r="M138" i="1"/>
  <c r="M170" i="1"/>
  <c r="M172" i="1"/>
  <c r="M174" i="1"/>
  <c r="M176" i="1"/>
  <c r="M178" i="1"/>
  <c r="M180" i="1"/>
  <c r="M209" i="1"/>
  <c r="N209" i="1" s="1"/>
  <c r="M213" i="1"/>
  <c r="M300" i="1"/>
  <c r="M323" i="1"/>
  <c r="N323" i="1" s="1"/>
  <c r="M335" i="1"/>
  <c r="M340" i="1"/>
  <c r="N340" i="1" s="1"/>
  <c r="M342" i="1"/>
  <c r="M344" i="1"/>
  <c r="N344" i="1" s="1"/>
  <c r="M346" i="1"/>
  <c r="M348" i="1"/>
  <c r="N348" i="1" s="1"/>
  <c r="M350" i="1"/>
  <c r="M352" i="1"/>
  <c r="N352" i="1" s="1"/>
  <c r="M354" i="1"/>
  <c r="M361" i="1"/>
  <c r="M363" i="1"/>
  <c r="N363" i="1" s="1"/>
  <c r="M375" i="1"/>
  <c r="M383" i="1"/>
  <c r="M387" i="1"/>
  <c r="M391" i="1"/>
  <c r="M395" i="1"/>
  <c r="M399" i="1"/>
  <c r="M403" i="1"/>
  <c r="N403" i="1" s="1"/>
  <c r="M405" i="1"/>
  <c r="M407" i="1"/>
  <c r="N407" i="1" s="1"/>
  <c r="M409" i="1"/>
  <c r="M411" i="1"/>
  <c r="N411" i="1" s="1"/>
  <c r="M413" i="1"/>
  <c r="M487" i="1"/>
  <c r="D487" i="1" s="1"/>
  <c r="M489" i="1"/>
  <c r="D489" i="1" s="1"/>
  <c r="M492" i="1"/>
  <c r="N492" i="1" s="1"/>
  <c r="M496" i="1"/>
  <c r="N496" i="1" s="1"/>
  <c r="M498" i="1"/>
  <c r="D498" i="1" s="1"/>
  <c r="M500" i="1"/>
  <c r="N500" i="1" s="1"/>
  <c r="M502" i="1"/>
  <c r="D502" i="1" s="1"/>
  <c r="M509" i="1"/>
  <c r="N509" i="1" s="1"/>
  <c r="M511" i="1"/>
  <c r="M513" i="1"/>
  <c r="N513" i="1" s="1"/>
  <c r="M515" i="1"/>
  <c r="M517" i="1"/>
  <c r="N517" i="1" s="1"/>
  <c r="M519" i="1"/>
  <c r="M521" i="1"/>
  <c r="M523" i="1"/>
  <c r="N523" i="1" s="1"/>
  <c r="M525" i="1"/>
  <c r="M528" i="1"/>
  <c r="N528" i="1" s="1"/>
  <c r="M530" i="1"/>
  <c r="M532" i="1"/>
  <c r="M544" i="1"/>
  <c r="M546" i="1"/>
  <c r="M548" i="1"/>
  <c r="M550" i="1"/>
  <c r="M552" i="1"/>
  <c r="M554" i="1"/>
  <c r="M556" i="1"/>
  <c r="N556" i="1" s="1"/>
  <c r="M558" i="1"/>
  <c r="M560" i="1"/>
  <c r="M562" i="1"/>
  <c r="M564" i="1"/>
  <c r="M566" i="1"/>
  <c r="M568" i="1"/>
  <c r="M570" i="1"/>
  <c r="M572" i="1"/>
  <c r="M574" i="1"/>
  <c r="N574" i="1" s="1"/>
  <c r="M576" i="1"/>
  <c r="M578" i="1"/>
  <c r="M580" i="1"/>
  <c r="M582" i="1"/>
  <c r="M584" i="1"/>
  <c r="M586" i="1"/>
  <c r="N586" i="1" s="1"/>
  <c r="M588" i="1"/>
  <c r="M590" i="1"/>
  <c r="M592" i="1"/>
  <c r="M594" i="1"/>
  <c r="M596" i="1"/>
  <c r="M598" i="1"/>
  <c r="M600" i="1"/>
  <c r="M602" i="1"/>
  <c r="N602" i="1" s="1"/>
  <c r="M604" i="1"/>
  <c r="N604" i="1" s="1"/>
  <c r="M606" i="1"/>
  <c r="M608" i="1"/>
  <c r="N608" i="1" s="1"/>
  <c r="M623" i="1"/>
  <c r="N623" i="1" s="1"/>
  <c r="M17" i="1"/>
  <c r="N17" i="1" s="1"/>
  <c r="M19" i="1"/>
  <c r="N19" i="1" s="1"/>
  <c r="M20" i="1"/>
  <c r="N20" i="1" s="1"/>
  <c r="M21" i="1"/>
  <c r="M23" i="1"/>
  <c r="N23" i="1" s="1"/>
  <c r="M24" i="1"/>
  <c r="N24" i="1" s="1"/>
  <c r="M25" i="1"/>
  <c r="N25" i="1" s="1"/>
  <c r="M27" i="1"/>
  <c r="N27" i="1" s="1"/>
  <c r="M28" i="1"/>
  <c r="N28" i="1" s="1"/>
  <c r="M29" i="1"/>
  <c r="N29" i="1" s="1"/>
  <c r="M31" i="1"/>
  <c r="N31" i="1" s="1"/>
  <c r="M32" i="1"/>
  <c r="N32" i="1" s="1"/>
  <c r="M33" i="1"/>
  <c r="N33" i="1" s="1"/>
  <c r="M35" i="1"/>
  <c r="N35" i="1" s="1"/>
  <c r="M36" i="1"/>
  <c r="N36" i="1" s="1"/>
  <c r="M37" i="1"/>
  <c r="M39" i="1"/>
  <c r="N39" i="1" s="1"/>
  <c r="M40" i="1"/>
  <c r="N40" i="1" s="1"/>
  <c r="M41" i="1"/>
  <c r="N41" i="1" s="1"/>
  <c r="M43" i="1"/>
  <c r="N43" i="1" s="1"/>
  <c r="M44" i="1"/>
  <c r="N44" i="1" s="1"/>
  <c r="M45" i="1"/>
  <c r="N45" i="1" s="1"/>
  <c r="M47" i="1"/>
  <c r="N47" i="1" s="1"/>
  <c r="M48" i="1"/>
  <c r="N48" i="1" s="1"/>
  <c r="M49" i="1"/>
  <c r="N49" i="1" s="1"/>
  <c r="M51" i="1"/>
  <c r="N51" i="1" s="1"/>
  <c r="M52" i="1"/>
  <c r="N52" i="1" s="1"/>
  <c r="M53" i="1"/>
  <c r="M55" i="1"/>
  <c r="N55" i="1" s="1"/>
  <c r="M56" i="1"/>
  <c r="N56" i="1" s="1"/>
  <c r="M57" i="1"/>
  <c r="N57" i="1" s="1"/>
  <c r="M59" i="1"/>
  <c r="N59" i="1" s="1"/>
  <c r="M60" i="1"/>
  <c r="N60" i="1" s="1"/>
  <c r="M61" i="1"/>
  <c r="N61" i="1" s="1"/>
  <c r="M63" i="1"/>
  <c r="N63" i="1" s="1"/>
  <c r="M64" i="1"/>
  <c r="N64" i="1" s="1"/>
  <c r="M65" i="1"/>
  <c r="N65" i="1" s="1"/>
  <c r="M67" i="1"/>
  <c r="N67" i="1" s="1"/>
  <c r="M68" i="1"/>
  <c r="N68" i="1" s="1"/>
  <c r="M69" i="1"/>
  <c r="M71" i="1"/>
  <c r="N71" i="1" s="1"/>
  <c r="M72" i="1"/>
  <c r="N72" i="1" s="1"/>
  <c r="M73" i="1"/>
  <c r="N73" i="1" s="1"/>
  <c r="M75" i="1"/>
  <c r="N75" i="1" s="1"/>
  <c r="M76" i="1"/>
  <c r="N76" i="1" s="1"/>
  <c r="M77" i="1"/>
  <c r="N77" i="1" s="1"/>
  <c r="M79" i="1"/>
  <c r="N79" i="1" s="1"/>
  <c r="M80" i="1"/>
  <c r="N80" i="1" s="1"/>
  <c r="M85" i="1"/>
  <c r="N85" i="1" s="1"/>
  <c r="M87" i="1"/>
  <c r="N87" i="1" s="1"/>
  <c r="M88" i="1"/>
  <c r="N88" i="1" s="1"/>
  <c r="M89" i="1"/>
  <c r="M93" i="1"/>
  <c r="N93" i="1" s="1"/>
  <c r="M95" i="1"/>
  <c r="N95" i="1" s="1"/>
  <c r="M97" i="1"/>
  <c r="N97" i="1" s="1"/>
  <c r="M99" i="1"/>
  <c r="N99" i="1" s="1"/>
  <c r="M101" i="1"/>
  <c r="N101" i="1" s="1"/>
  <c r="M102" i="1"/>
  <c r="N102" i="1" s="1"/>
  <c r="M103" i="1"/>
  <c r="N103" i="1" s="1"/>
  <c r="M110" i="1"/>
  <c r="N110" i="1" s="1"/>
  <c r="M111" i="1"/>
  <c r="N111" i="1" s="1"/>
  <c r="M116" i="1"/>
  <c r="N116" i="1" s="1"/>
  <c r="M118" i="1"/>
  <c r="N118" i="1" s="1"/>
  <c r="M119" i="1"/>
  <c r="N119" i="1" s="1"/>
  <c r="M130" i="1"/>
  <c r="N130" i="1" s="1"/>
  <c r="M131" i="1"/>
  <c r="N131" i="1" s="1"/>
  <c r="M134" i="1"/>
  <c r="N134" i="1" s="1"/>
  <c r="M135" i="1"/>
  <c r="N135" i="1" s="1"/>
  <c r="M136" i="1"/>
  <c r="N136" i="1" s="1"/>
  <c r="M139" i="1"/>
  <c r="M150" i="1"/>
  <c r="N150" i="1" s="1"/>
  <c r="M151" i="1"/>
  <c r="N151" i="1" s="1"/>
  <c r="M152" i="1"/>
  <c r="N152" i="1" s="1"/>
  <c r="M154" i="1"/>
  <c r="N154" i="1" s="1"/>
  <c r="M155" i="1"/>
  <c r="N155" i="1" s="1"/>
  <c r="M156" i="1"/>
  <c r="N156" i="1" s="1"/>
  <c r="M158" i="1"/>
  <c r="N158" i="1" s="1"/>
  <c r="M159" i="1"/>
  <c r="N159" i="1" s="1"/>
  <c r="M160" i="1"/>
  <c r="N160" i="1" s="1"/>
  <c r="M162" i="1"/>
  <c r="N162" i="1" s="1"/>
  <c r="M164" i="1"/>
  <c r="N164" i="1" s="1"/>
  <c r="M166" i="1"/>
  <c r="N166" i="1" s="1"/>
  <c r="M168" i="1"/>
  <c r="N168" i="1" s="1"/>
  <c r="M182" i="1"/>
  <c r="N182" i="1" s="1"/>
  <c r="M183" i="1"/>
  <c r="N183" i="1" s="1"/>
  <c r="M184" i="1"/>
  <c r="N184" i="1" s="1"/>
  <c r="M187" i="1"/>
  <c r="N187" i="1" s="1"/>
  <c r="M188" i="1"/>
  <c r="N188" i="1" s="1"/>
  <c r="M189" i="1"/>
  <c r="N189" i="1" s="1"/>
  <c r="M191" i="1"/>
  <c r="N191" i="1" s="1"/>
  <c r="M192" i="1"/>
  <c r="N192" i="1" s="1"/>
  <c r="M193" i="1"/>
  <c r="N193" i="1" s="1"/>
  <c r="M196" i="1"/>
  <c r="N196" i="1" s="1"/>
  <c r="M197" i="1"/>
  <c r="N197" i="1" s="1"/>
  <c r="M198" i="1"/>
  <c r="N198" i="1" s="1"/>
  <c r="M200" i="1"/>
  <c r="N200" i="1" s="1"/>
  <c r="M201" i="1"/>
  <c r="N201" i="1" s="1"/>
  <c r="M203" i="1"/>
  <c r="N203" i="1" s="1"/>
  <c r="M205" i="1"/>
  <c r="N205" i="1" s="1"/>
  <c r="M206" i="1"/>
  <c r="N206" i="1" s="1"/>
  <c r="M210" i="1"/>
  <c r="N210" i="1" s="1"/>
  <c r="M214" i="1"/>
  <c r="N214" i="1" s="1"/>
  <c r="M215" i="1"/>
  <c r="N215" i="1" s="1"/>
  <c r="M217" i="1"/>
  <c r="N217" i="1" s="1"/>
  <c r="M219" i="1"/>
  <c r="N219" i="1" s="1"/>
  <c r="M221" i="1"/>
  <c r="N221" i="1" s="1"/>
  <c r="M222" i="1"/>
  <c r="N222" i="1" s="1"/>
  <c r="M223" i="1"/>
  <c r="N223" i="1" s="1"/>
  <c r="M225" i="1"/>
  <c r="N225" i="1" s="1"/>
  <c r="M228" i="1"/>
  <c r="N228" i="1" s="1"/>
  <c r="M229" i="1"/>
  <c r="N229" i="1" s="1"/>
  <c r="M231" i="1"/>
  <c r="N231" i="1" s="1"/>
  <c r="M232" i="1"/>
  <c r="N232" i="1" s="1"/>
  <c r="M233" i="1"/>
  <c r="N233" i="1" s="1"/>
  <c r="M234" i="1"/>
  <c r="N234" i="1" s="1"/>
  <c r="M236" i="1"/>
  <c r="N236" i="1" s="1"/>
  <c r="M237" i="1"/>
  <c r="N237" i="1" s="1"/>
  <c r="M238" i="1"/>
  <c r="N238" i="1" s="1"/>
  <c r="M240" i="1"/>
  <c r="N240" i="1" s="1"/>
  <c r="M242" i="1"/>
  <c r="N242" i="1" s="1"/>
  <c r="M243" i="1"/>
  <c r="N243" i="1" s="1"/>
  <c r="M244" i="1"/>
  <c r="N244" i="1" s="1"/>
  <c r="M246" i="1"/>
  <c r="N246" i="1" s="1"/>
  <c r="M247" i="1"/>
  <c r="N247" i="1" s="1"/>
  <c r="M248" i="1"/>
  <c r="N248" i="1" s="1"/>
  <c r="M250" i="1"/>
  <c r="N250" i="1" s="1"/>
  <c r="M251" i="1"/>
  <c r="N251" i="1" s="1"/>
  <c r="M252" i="1"/>
  <c r="N252" i="1" s="1"/>
  <c r="M254" i="1"/>
  <c r="N254" i="1" s="1"/>
  <c r="M255" i="1"/>
  <c r="N255" i="1" s="1"/>
  <c r="M256" i="1"/>
  <c r="N256" i="1" s="1"/>
  <c r="M258" i="1"/>
  <c r="N258" i="1" s="1"/>
  <c r="M259" i="1"/>
  <c r="N259" i="1" s="1"/>
  <c r="M260" i="1"/>
  <c r="N260" i="1" s="1"/>
  <c r="M262" i="1"/>
  <c r="N262" i="1" s="1"/>
  <c r="M263" i="1"/>
  <c r="N263" i="1" s="1"/>
  <c r="M265" i="1"/>
  <c r="N265" i="1" s="1"/>
  <c r="M266" i="1"/>
  <c r="N266" i="1" s="1"/>
  <c r="M267" i="1"/>
  <c r="N267" i="1" s="1"/>
  <c r="M269" i="1"/>
  <c r="N269" i="1" s="1"/>
  <c r="M270" i="1"/>
  <c r="N270" i="1" s="1"/>
  <c r="M271" i="1"/>
  <c r="N271" i="1" s="1"/>
  <c r="M273" i="1"/>
  <c r="N273" i="1" s="1"/>
  <c r="M274" i="1"/>
  <c r="N274" i="1" s="1"/>
  <c r="M275" i="1"/>
  <c r="N275" i="1" s="1"/>
  <c r="M277" i="1"/>
  <c r="N277" i="1" s="1"/>
  <c r="M278" i="1"/>
  <c r="N278" i="1" s="1"/>
  <c r="M279" i="1"/>
  <c r="N279" i="1" s="1"/>
  <c r="M281" i="1"/>
  <c r="N281" i="1" s="1"/>
  <c r="M282" i="1"/>
  <c r="N282" i="1" s="1"/>
  <c r="M283" i="1"/>
  <c r="N283" i="1" s="1"/>
  <c r="M285" i="1"/>
  <c r="N285" i="1" s="1"/>
  <c r="M286" i="1"/>
  <c r="N286" i="1" s="1"/>
  <c r="M287" i="1"/>
  <c r="N287" i="1" s="1"/>
  <c r="M289" i="1"/>
  <c r="N289" i="1" s="1"/>
  <c r="M290" i="1"/>
  <c r="N290" i="1" s="1"/>
  <c r="M292" i="1"/>
  <c r="N292" i="1" s="1"/>
  <c r="M294" i="1"/>
  <c r="N294" i="1" s="1"/>
  <c r="M295" i="1"/>
  <c r="N295" i="1" s="1"/>
  <c r="M296" i="1"/>
  <c r="N296" i="1" s="1"/>
  <c r="M298" i="1"/>
  <c r="M302" i="1"/>
  <c r="M304" i="1"/>
  <c r="M306" i="1"/>
  <c r="M308" i="1"/>
  <c r="M310" i="1"/>
  <c r="M312" i="1"/>
  <c r="M314" i="1"/>
  <c r="M316" i="1"/>
  <c r="M318" i="1"/>
  <c r="M319" i="1"/>
  <c r="M321" i="1"/>
  <c r="M327" i="1"/>
  <c r="M329" i="1"/>
  <c r="M331" i="1"/>
  <c r="M333" i="1"/>
  <c r="M369" i="1"/>
  <c r="M371" i="1"/>
  <c r="M373" i="1"/>
  <c r="M377" i="1"/>
  <c r="M379" i="1"/>
  <c r="M381" i="1"/>
  <c r="M122" i="1"/>
  <c r="N122" i="1" s="1"/>
  <c r="M126" i="1"/>
  <c r="N126" i="1" s="1"/>
  <c r="M142" i="1"/>
  <c r="N142" i="1" s="1"/>
  <c r="M148" i="1"/>
  <c r="N148" i="1" s="1"/>
  <c r="M207" i="1"/>
  <c r="N207" i="1" s="1"/>
  <c r="M325" i="1"/>
  <c r="N325" i="1" s="1"/>
  <c r="M337" i="1"/>
  <c r="N337" i="1" s="1"/>
  <c r="M404" i="1"/>
  <c r="N404" i="1" s="1"/>
  <c r="M412" i="1"/>
  <c r="N412" i="1" s="1"/>
  <c r="M494" i="1"/>
  <c r="N494" i="1" s="1"/>
  <c r="M501" i="1"/>
  <c r="N501" i="1" s="1"/>
  <c r="M514" i="1"/>
  <c r="M529" i="1"/>
  <c r="N529" i="1" s="1"/>
  <c r="M553" i="1"/>
  <c r="N553" i="1" s="1"/>
  <c r="M561" i="1"/>
  <c r="M569" i="1"/>
  <c r="M589" i="1"/>
  <c r="N589" i="1" s="1"/>
  <c r="M601" i="1"/>
  <c r="N601" i="1" s="1"/>
  <c r="M605" i="1"/>
  <c r="N605" i="1" s="1"/>
  <c r="M607" i="1"/>
  <c r="M609" i="1"/>
  <c r="N609" i="1" s="1"/>
  <c r="M124" i="1"/>
  <c r="N124" i="1" s="1"/>
  <c r="M128" i="1"/>
  <c r="N128" i="1" s="1"/>
  <c r="M132" i="1"/>
  <c r="N132" i="1" s="1"/>
  <c r="M140" i="1"/>
  <c r="N140" i="1" s="1"/>
  <c r="M144" i="1"/>
  <c r="N144" i="1" s="1"/>
  <c r="M146" i="1"/>
  <c r="N146" i="1" s="1"/>
  <c r="M211" i="1"/>
  <c r="N211" i="1" s="1"/>
  <c r="M313" i="1"/>
  <c r="N313" i="1" s="1"/>
  <c r="M368" i="1"/>
  <c r="N368" i="1" s="1"/>
  <c r="M380" i="1"/>
  <c r="N380" i="1" s="1"/>
  <c r="M385" i="1"/>
  <c r="N385" i="1" s="1"/>
  <c r="M389" i="1"/>
  <c r="N389" i="1" s="1"/>
  <c r="M393" i="1"/>
  <c r="N393" i="1" s="1"/>
  <c r="M397" i="1"/>
  <c r="N397" i="1" s="1"/>
  <c r="M401" i="1"/>
  <c r="N401" i="1" s="1"/>
  <c r="M408" i="1"/>
  <c r="N408" i="1" s="1"/>
  <c r="M510" i="1"/>
  <c r="N510" i="1" s="1"/>
  <c r="M545" i="1"/>
  <c r="N545" i="1" s="1"/>
  <c r="M549" i="1"/>
  <c r="N549" i="1" s="1"/>
  <c r="M573" i="1"/>
  <c r="N573" i="1" s="1"/>
  <c r="M577" i="1"/>
  <c r="N577" i="1" s="1"/>
  <c r="M581" i="1"/>
  <c r="N581" i="1" s="1"/>
  <c r="M585" i="1"/>
  <c r="N585" i="1" s="1"/>
  <c r="M599" i="1"/>
  <c r="N599" i="1" s="1"/>
  <c r="M603" i="1"/>
  <c r="N603" i="1" s="1"/>
  <c r="M624" i="1"/>
  <c r="N624" i="1" s="1"/>
  <c r="M299" i="1"/>
  <c r="N299" i="1" s="1"/>
  <c r="M334" i="1"/>
  <c r="N334" i="1" s="1"/>
  <c r="M336" i="1"/>
  <c r="N336" i="1" s="1"/>
  <c r="M338" i="1"/>
  <c r="N338" i="1" s="1"/>
  <c r="M360" i="1"/>
  <c r="N360" i="1" s="1"/>
  <c r="M382" i="1"/>
  <c r="M384" i="1"/>
  <c r="N384" i="1" s="1"/>
  <c r="M386" i="1"/>
  <c r="N386" i="1" s="1"/>
  <c r="M388" i="1"/>
  <c r="N388" i="1" s="1"/>
  <c r="M390" i="1"/>
  <c r="N390" i="1" s="1"/>
  <c r="M392" i="1"/>
  <c r="N392" i="1" s="1"/>
  <c r="M394" i="1"/>
  <c r="N394" i="1" s="1"/>
  <c r="M396" i="1"/>
  <c r="N396" i="1" s="1"/>
  <c r="M398" i="1"/>
  <c r="N398" i="1" s="1"/>
  <c r="M400" i="1"/>
  <c r="M402" i="1"/>
  <c r="N402" i="1" s="1"/>
  <c r="M406" i="1"/>
  <c r="N406" i="1" s="1"/>
  <c r="M410" i="1"/>
  <c r="N410" i="1" s="1"/>
  <c r="M414" i="1"/>
  <c r="N414" i="1" s="1"/>
  <c r="M486" i="1"/>
  <c r="N486" i="1" s="1"/>
  <c r="M490" i="1"/>
  <c r="D490" i="1" s="1"/>
  <c r="M495" i="1"/>
  <c r="D495" i="1" s="1"/>
  <c r="M499" i="1"/>
  <c r="N499" i="1" s="1"/>
  <c r="M503" i="1"/>
  <c r="N503" i="1" s="1"/>
  <c r="M508" i="1"/>
  <c r="N508" i="1" s="1"/>
  <c r="M512" i="1"/>
  <c r="M516" i="1"/>
  <c r="M520" i="1"/>
  <c r="M524" i="1"/>
  <c r="M527" i="1"/>
  <c r="N527" i="1" s="1"/>
  <c r="M531" i="1"/>
  <c r="N531" i="1" s="1"/>
  <c r="M547" i="1"/>
  <c r="N547" i="1" s="1"/>
  <c r="M551" i="1"/>
  <c r="N551" i="1" s="1"/>
  <c r="M555" i="1"/>
  <c r="N555" i="1" s="1"/>
  <c r="M559" i="1"/>
  <c r="N559" i="1" s="1"/>
  <c r="M563" i="1"/>
  <c r="N563" i="1" s="1"/>
  <c r="M567" i="1"/>
  <c r="N567" i="1" s="1"/>
  <c r="M571" i="1"/>
  <c r="N571" i="1" s="1"/>
  <c r="M575" i="1"/>
  <c r="M579" i="1"/>
  <c r="N579" i="1" s="1"/>
  <c r="M583" i="1"/>
  <c r="N583" i="1" s="1"/>
  <c r="M587" i="1"/>
  <c r="N587" i="1" s="1"/>
  <c r="M591" i="1"/>
  <c r="N591" i="1" s="1"/>
  <c r="M595" i="1"/>
  <c r="AA512" i="1" l="1"/>
  <c r="AB26" i="1"/>
  <c r="AB511" i="1"/>
  <c r="AG396" i="1"/>
  <c r="AG438" i="1"/>
  <c r="AG459" i="1"/>
  <c r="N11" i="1"/>
  <c r="N618" i="1"/>
  <c r="N94" i="1"/>
  <c r="N145" i="1"/>
  <c r="N633" i="1"/>
  <c r="N15" i="1"/>
  <c r="N147" i="1"/>
  <c r="N141" i="1"/>
  <c r="N597" i="1"/>
  <c r="N167" i="1"/>
  <c r="N16" i="1"/>
  <c r="N125" i="1"/>
  <c r="N143" i="1"/>
  <c r="N204" i="1"/>
  <c r="N264" i="1"/>
  <c r="N593" i="1"/>
  <c r="N626" i="1"/>
  <c r="N642" i="1"/>
  <c r="O494" i="1"/>
  <c r="P494" i="1" s="1"/>
  <c r="N186" i="1"/>
  <c r="N297" i="1"/>
  <c r="N235" i="1"/>
  <c r="D507" i="1"/>
  <c r="N194" i="1"/>
  <c r="N280" i="1"/>
  <c r="N249" i="1"/>
  <c r="N522" i="1"/>
  <c r="N539" i="1"/>
  <c r="D501" i="1"/>
  <c r="N224" i="1"/>
  <c r="N288" i="1"/>
  <c r="N272" i="1"/>
  <c r="N257" i="1"/>
  <c r="N241" i="1"/>
  <c r="N230" i="1"/>
  <c r="N318" i="1"/>
  <c r="N302" i="1"/>
  <c r="N174" i="1"/>
  <c r="N354" i="1"/>
  <c r="N346" i="1"/>
  <c r="N369" i="1"/>
  <c r="N399" i="1"/>
  <c r="N413" i="1"/>
  <c r="N487" i="1"/>
  <c r="O487" i="1" s="1"/>
  <c r="P487" i="1" s="1"/>
  <c r="N518" i="1"/>
  <c r="N526" i="1"/>
  <c r="N525" i="1"/>
  <c r="N532" i="1"/>
  <c r="N541" i="1"/>
  <c r="N565" i="1"/>
  <c r="N576" i="1"/>
  <c r="N575" i="1"/>
  <c r="N598" i="1"/>
  <c r="N590" i="1"/>
  <c r="N582" i="1"/>
  <c r="N607" i="1"/>
  <c r="D499" i="1"/>
  <c r="D494" i="1"/>
  <c r="D486" i="1"/>
  <c r="D509" i="1"/>
  <c r="D500" i="1"/>
  <c r="D496" i="1"/>
  <c r="D510" i="1"/>
  <c r="N540" i="1"/>
  <c r="N536" i="1"/>
  <c r="N139" i="1"/>
  <c r="N310" i="1"/>
  <c r="N350" i="1"/>
  <c r="N342" i="1"/>
  <c r="N409" i="1"/>
  <c r="N502" i="1"/>
  <c r="O502" i="1" s="1"/>
  <c r="P502" i="1" s="1"/>
  <c r="N516" i="1"/>
  <c r="N519" i="1"/>
  <c r="N521" i="1"/>
  <c r="N538" i="1"/>
  <c r="N570" i="1"/>
  <c r="N572" i="1"/>
  <c r="N578" i="1"/>
  <c r="N595" i="1"/>
  <c r="D508" i="1"/>
  <c r="D503" i="1"/>
  <c r="D488" i="1"/>
  <c r="N335" i="1"/>
  <c r="N606" i="1"/>
  <c r="N592" i="1"/>
  <c r="N588" i="1"/>
  <c r="N584" i="1"/>
  <c r="N580" i="1"/>
  <c r="N600" i="1"/>
  <c r="N596" i="1"/>
  <c r="N594" i="1"/>
  <c r="N566" i="1"/>
  <c r="N562" i="1"/>
  <c r="N558" i="1"/>
  <c r="N561" i="1"/>
  <c r="N564" i="1"/>
  <c r="N560" i="1"/>
  <c r="N554" i="1"/>
  <c r="N552" i="1"/>
  <c r="N550" i="1"/>
  <c r="N548" i="1"/>
  <c r="N546" i="1"/>
  <c r="N544" i="1"/>
  <c r="N543" i="1"/>
  <c r="N542" i="1"/>
  <c r="N535" i="1"/>
  <c r="N534" i="1"/>
  <c r="N530" i="1"/>
  <c r="N524" i="1"/>
  <c r="N520" i="1"/>
  <c r="N514" i="1"/>
  <c r="N515" i="1"/>
  <c r="N512" i="1"/>
  <c r="N511" i="1"/>
  <c r="N498" i="1"/>
  <c r="O498" i="1" s="1"/>
  <c r="P498" i="1" s="1"/>
  <c r="D497" i="1"/>
  <c r="N489" i="1"/>
  <c r="O489" i="1" s="1"/>
  <c r="P489" i="1" s="1"/>
  <c r="N495" i="1"/>
  <c r="O495" i="1" s="1"/>
  <c r="P495" i="1" s="1"/>
  <c r="N490" i="1"/>
  <c r="O490" i="1" s="1"/>
  <c r="P490" i="1" s="1"/>
  <c r="N400" i="1"/>
  <c r="N405" i="1"/>
  <c r="N395" i="1"/>
  <c r="N391" i="1"/>
  <c r="N387" i="1"/>
  <c r="N383" i="1"/>
  <c r="N382" i="1"/>
  <c r="N377" i="1"/>
  <c r="N371" i="1"/>
  <c r="N381" i="1"/>
  <c r="N379" i="1"/>
  <c r="N373" i="1"/>
  <c r="N375" i="1"/>
  <c r="N361" i="1"/>
  <c r="N319" i="1"/>
  <c r="N316" i="1"/>
  <c r="N312" i="1"/>
  <c r="N308" i="1"/>
  <c r="N304" i="1"/>
  <c r="N172" i="1"/>
  <c r="N300" i="1"/>
  <c r="N180" i="1"/>
  <c r="N329" i="1"/>
  <c r="N331" i="1"/>
  <c r="N327" i="1"/>
  <c r="N324" i="1"/>
  <c r="N322" i="1"/>
  <c r="N216" i="1"/>
  <c r="N199" i="1"/>
  <c r="N190" i="1"/>
  <c r="N181" i="1"/>
  <c r="N179" i="1"/>
  <c r="N177" i="1"/>
  <c r="N175" i="1"/>
  <c r="N173" i="1"/>
  <c r="N171" i="1"/>
  <c r="N332" i="1"/>
  <c r="N330" i="1"/>
  <c r="N328" i="1"/>
  <c r="N326" i="1"/>
  <c r="N317" i="1"/>
  <c r="N315" i="1"/>
  <c r="N311" i="1"/>
  <c r="N309" i="1"/>
  <c r="N307" i="1"/>
  <c r="N305" i="1"/>
  <c r="N303" i="1"/>
  <c r="N301" i="1"/>
  <c r="N293" i="1"/>
  <c r="N284" i="1"/>
  <c r="N276" i="1"/>
  <c r="N268" i="1"/>
  <c r="N261" i="1"/>
  <c r="N253" i="1"/>
  <c r="N245" i="1"/>
  <c r="N239" i="1"/>
  <c r="N220" i="1"/>
  <c r="N178" i="1"/>
  <c r="N333" i="1"/>
  <c r="N321" i="1"/>
  <c r="N314" i="1"/>
  <c r="N306" i="1"/>
  <c r="N298" i="1"/>
  <c r="N213" i="1"/>
  <c r="N176" i="1"/>
  <c r="N170" i="1"/>
  <c r="N138" i="1"/>
  <c r="N114" i="1"/>
  <c r="N112" i="1"/>
  <c r="N89" i="1"/>
  <c r="N69" i="1"/>
  <c r="N53" i="1"/>
  <c r="N37" i="1"/>
  <c r="N21" i="1"/>
  <c r="N568" i="1"/>
  <c r="N569" i="1"/>
  <c r="O511" i="1" l="1"/>
  <c r="P511" i="1" s="1"/>
  <c r="AB27" i="1"/>
  <c r="AA513" i="1"/>
  <c r="D511" i="1"/>
  <c r="AG460" i="1"/>
  <c r="AG397" i="1"/>
  <c r="AG439" i="1"/>
  <c r="O508" i="1"/>
  <c r="P508" i="1" s="1"/>
  <c r="O496" i="1"/>
  <c r="P496" i="1" s="1"/>
  <c r="O503" i="1"/>
  <c r="P503" i="1" s="1"/>
  <c r="O507" i="1"/>
  <c r="P507" i="1" s="1"/>
  <c r="O501" i="1"/>
  <c r="P501" i="1" s="1"/>
  <c r="O499" i="1"/>
  <c r="P499" i="1" s="1"/>
  <c r="O500" i="1"/>
  <c r="P500" i="1" s="1"/>
  <c r="O497" i="1"/>
  <c r="P497" i="1" s="1"/>
  <c r="O488" i="1"/>
  <c r="P488" i="1" s="1"/>
  <c r="O492" i="1"/>
  <c r="P492" i="1" s="1"/>
  <c r="O509" i="1"/>
  <c r="P509" i="1" s="1"/>
  <c r="O486" i="1"/>
  <c r="P486" i="1" s="1"/>
  <c r="O510" i="1"/>
  <c r="P510" i="1" s="1"/>
  <c r="AB28" i="1" l="1"/>
  <c r="AB512" i="1"/>
  <c r="D512" i="1"/>
  <c r="AA514" i="1"/>
  <c r="O512" i="1"/>
  <c r="P512" i="1" s="1"/>
  <c r="AG487" i="1"/>
  <c r="AG398" i="1"/>
  <c r="AG440" i="1"/>
  <c r="AG461" i="1"/>
  <c r="AA30" i="1" l="1"/>
  <c r="AB29" i="1"/>
  <c r="AB513" i="1"/>
  <c r="D513" i="1"/>
  <c r="O513" i="1"/>
  <c r="P513" i="1" s="1"/>
  <c r="AA515" i="1"/>
  <c r="AG462" i="1"/>
  <c r="AG399" i="1"/>
  <c r="AG441" i="1"/>
  <c r="AG488" i="1"/>
  <c r="AB30" i="1" l="1"/>
  <c r="AA516" i="1"/>
  <c r="AB514" i="1"/>
  <c r="O514" i="1"/>
  <c r="P514" i="1" s="1"/>
  <c r="D514" i="1"/>
  <c r="AG492" i="1"/>
  <c r="AG400" i="1"/>
  <c r="AG442" i="1"/>
  <c r="AG463" i="1"/>
  <c r="AB31" i="1" l="1"/>
  <c r="AB515" i="1"/>
  <c r="D515" i="1"/>
  <c r="O515" i="1"/>
  <c r="P515" i="1" s="1"/>
  <c r="AG464" i="1"/>
  <c r="AG401" i="1"/>
  <c r="AG443" i="1"/>
  <c r="AG494" i="1"/>
  <c r="AB32" i="1" l="1"/>
  <c r="AA33" i="1"/>
  <c r="AA518" i="1"/>
  <c r="AB516" i="1"/>
  <c r="D516" i="1"/>
  <c r="O516" i="1"/>
  <c r="P516" i="1" s="1"/>
  <c r="AG402" i="1"/>
  <c r="AG444" i="1"/>
  <c r="AG465" i="1"/>
  <c r="AB33" i="1" l="1"/>
  <c r="AA34" i="1"/>
  <c r="AB517" i="1"/>
  <c r="D517" i="1"/>
  <c r="O517" i="1"/>
  <c r="P517" i="1" s="1"/>
  <c r="AA519" i="1"/>
  <c r="AG466" i="1"/>
  <c r="AG403" i="1"/>
  <c r="AB34" i="1" l="1"/>
  <c r="AA520" i="1"/>
  <c r="AB518" i="1"/>
  <c r="D518" i="1"/>
  <c r="O518" i="1"/>
  <c r="P518" i="1" s="1"/>
  <c r="AG404" i="1"/>
  <c r="AG496" i="1"/>
  <c r="AG467" i="1"/>
  <c r="AB35" i="1" l="1"/>
  <c r="AB519" i="1"/>
  <c r="D519" i="1"/>
  <c r="O519" i="1"/>
  <c r="P519" i="1" s="1"/>
  <c r="AA521" i="1"/>
  <c r="AG498" i="1"/>
  <c r="AG499" i="1" s="1"/>
  <c r="AG500" i="1" s="1"/>
  <c r="AG501" i="1" s="1"/>
  <c r="AG503" i="1" s="1"/>
  <c r="AG505" i="1" s="1"/>
  <c r="AG507" i="1" s="1"/>
  <c r="AG509" i="1" s="1"/>
  <c r="AG511" i="1" s="1"/>
  <c r="AG513" i="1" s="1"/>
  <c r="AG514" i="1" s="1"/>
  <c r="AG515" i="1" s="1"/>
  <c r="AG516" i="1" s="1"/>
  <c r="AG518" i="1" s="1"/>
  <c r="AG520" i="1" s="1"/>
  <c r="AG468" i="1"/>
  <c r="AG405" i="1"/>
  <c r="AB36" i="1" l="1"/>
  <c r="AA37" i="1"/>
  <c r="AB520" i="1"/>
  <c r="D520" i="1"/>
  <c r="O520" i="1"/>
  <c r="P520" i="1" s="1"/>
  <c r="AA522" i="1"/>
  <c r="AG469" i="1"/>
  <c r="AG470" i="1" s="1"/>
  <c r="AG471" i="1" s="1"/>
  <c r="AG472" i="1" s="1"/>
  <c r="AG406" i="1"/>
  <c r="AG521" i="1"/>
  <c r="AB37" i="1" l="1"/>
  <c r="AA38" i="1"/>
  <c r="AA523" i="1"/>
  <c r="AB521" i="1"/>
  <c r="D521" i="1"/>
  <c r="O521" i="1"/>
  <c r="P521" i="1" s="1"/>
  <c r="AG522" i="1"/>
  <c r="AB38" i="1" l="1"/>
  <c r="AA39" i="1"/>
  <c r="AB522" i="1"/>
  <c r="D522" i="1"/>
  <c r="O522" i="1"/>
  <c r="P522" i="1" s="1"/>
  <c r="AA524" i="1"/>
  <c r="AG523" i="1"/>
  <c r="AA40" i="1" l="1"/>
  <c r="AB39" i="1"/>
  <c r="AA525" i="1"/>
  <c r="AB523" i="1"/>
  <c r="D523" i="1"/>
  <c r="O523" i="1"/>
  <c r="P523" i="1" s="1"/>
  <c r="AG524" i="1"/>
  <c r="AB40" i="1" l="1"/>
  <c r="AA41" i="1"/>
  <c r="AB524" i="1"/>
  <c r="D524" i="1"/>
  <c r="O524" i="1"/>
  <c r="P524" i="1" s="1"/>
  <c r="AA526" i="1"/>
  <c r="AG525" i="1"/>
  <c r="AB41" i="1" l="1"/>
  <c r="AA42" i="1"/>
  <c r="AA527" i="1"/>
  <c r="AB525" i="1"/>
  <c r="D525" i="1"/>
  <c r="O525" i="1"/>
  <c r="P525" i="1" s="1"/>
  <c r="AG526" i="1"/>
  <c r="AB42" i="1" l="1"/>
  <c r="AA43" i="1"/>
  <c r="AB526" i="1"/>
  <c r="D526" i="1"/>
  <c r="O526" i="1"/>
  <c r="P526" i="1" s="1"/>
  <c r="AA528" i="1"/>
  <c r="AG527" i="1"/>
  <c r="AB43" i="1" l="1"/>
  <c r="AA44" i="1"/>
  <c r="AB527" i="1"/>
  <c r="D527" i="1"/>
  <c r="O527" i="1"/>
  <c r="P527" i="1" s="1"/>
  <c r="AG528" i="1"/>
  <c r="AB44" i="1" l="1"/>
  <c r="AA45" i="1"/>
  <c r="AB528" i="1"/>
  <c r="D528" i="1"/>
  <c r="O528" i="1"/>
  <c r="P528" i="1" s="1"/>
  <c r="AA530" i="1"/>
  <c r="AG530" i="1"/>
  <c r="AB45" i="1" l="1"/>
  <c r="AA46" i="1"/>
  <c r="AA531" i="1"/>
  <c r="AB529" i="1"/>
  <c r="D529" i="1"/>
  <c r="O529" i="1"/>
  <c r="P529" i="1" s="1"/>
  <c r="AG531" i="1"/>
  <c r="AB46" i="1" l="1"/>
  <c r="AA47" i="1"/>
  <c r="AB530" i="1"/>
  <c r="D530" i="1"/>
  <c r="O530" i="1"/>
  <c r="P530" i="1" s="1"/>
  <c r="AA532" i="1"/>
  <c r="AG532" i="1"/>
  <c r="AB47" i="1" l="1"/>
  <c r="AA48" i="1"/>
  <c r="AA533" i="1"/>
  <c r="AB531" i="1"/>
  <c r="D531" i="1"/>
  <c r="O531" i="1"/>
  <c r="P531" i="1" s="1"/>
  <c r="AG534" i="1"/>
  <c r="AB48" i="1" l="1"/>
  <c r="AB532" i="1"/>
  <c r="D532" i="1"/>
  <c r="O532" i="1"/>
  <c r="P532" i="1" s="1"/>
  <c r="AA534" i="1"/>
  <c r="AG535" i="1"/>
  <c r="AA50" i="1" l="1"/>
  <c r="AB49" i="1"/>
  <c r="AA535" i="1"/>
  <c r="AB533" i="1"/>
  <c r="D533" i="1"/>
  <c r="O533" i="1"/>
  <c r="P533" i="1" s="1"/>
  <c r="AG536" i="1"/>
  <c r="AB50" i="1" l="1"/>
  <c r="AB534" i="1"/>
  <c r="D534" i="1"/>
  <c r="O534" i="1"/>
  <c r="P534" i="1" s="1"/>
  <c r="AA536" i="1"/>
  <c r="AG537" i="1"/>
  <c r="AB51" i="1" l="1"/>
  <c r="AA537" i="1"/>
  <c r="AB535" i="1"/>
  <c r="D535" i="1"/>
  <c r="O535" i="1"/>
  <c r="P535" i="1" s="1"/>
  <c r="AG538" i="1"/>
  <c r="AB52" i="1" l="1"/>
  <c r="AB536" i="1"/>
  <c r="D536" i="1"/>
  <c r="O536" i="1"/>
  <c r="P536" i="1" s="1"/>
  <c r="AA538" i="1"/>
  <c r="AG539" i="1"/>
  <c r="AA54" i="1" l="1"/>
  <c r="AB53" i="1"/>
  <c r="AA539" i="1"/>
  <c r="AB537" i="1"/>
  <c r="D537" i="1"/>
  <c r="O537" i="1"/>
  <c r="P537" i="1" s="1"/>
  <c r="AG540" i="1"/>
  <c r="AB54" i="1" l="1"/>
  <c r="AA55" i="1"/>
  <c r="AB538" i="1"/>
  <c r="D538" i="1"/>
  <c r="O538" i="1"/>
  <c r="P538" i="1" s="1"/>
  <c r="AA540" i="1"/>
  <c r="AG541" i="1"/>
  <c r="AB55" i="1" l="1"/>
  <c r="AA541" i="1"/>
  <c r="AB539" i="1"/>
  <c r="D539" i="1"/>
  <c r="O539" i="1"/>
  <c r="P539" i="1" s="1"/>
  <c r="AG542" i="1"/>
  <c r="AB56" i="1" l="1"/>
  <c r="AA57" i="1"/>
  <c r="AB540" i="1"/>
  <c r="D540" i="1"/>
  <c r="O540" i="1"/>
  <c r="P540" i="1" s="1"/>
  <c r="AA542" i="1"/>
  <c r="AG543" i="1"/>
  <c r="AB57" i="1" l="1"/>
  <c r="AA543" i="1"/>
  <c r="AB541" i="1"/>
  <c r="D541" i="1"/>
  <c r="O541" i="1"/>
  <c r="P541" i="1" s="1"/>
  <c r="AG545" i="1"/>
  <c r="AB58" i="1" l="1"/>
  <c r="AA59" i="1"/>
  <c r="AB542" i="1"/>
  <c r="D542" i="1"/>
  <c r="O542" i="1"/>
  <c r="P542" i="1" s="1"/>
  <c r="AA544" i="1"/>
  <c r="AG546" i="1"/>
  <c r="AB59" i="1" l="1"/>
  <c r="AA60" i="1"/>
  <c r="AA545" i="1"/>
  <c r="AB543" i="1"/>
  <c r="D543" i="1"/>
  <c r="O543" i="1"/>
  <c r="P543" i="1" s="1"/>
  <c r="AG547" i="1"/>
  <c r="AA61" i="1" l="1"/>
  <c r="AB60" i="1"/>
  <c r="AB544" i="1"/>
  <c r="D544" i="1"/>
  <c r="O544" i="1"/>
  <c r="P544" i="1" s="1"/>
  <c r="AA546" i="1"/>
  <c r="AG548" i="1"/>
  <c r="AB61" i="1" l="1"/>
  <c r="AA547" i="1"/>
  <c r="AB545" i="1"/>
  <c r="D545" i="1"/>
  <c r="O545" i="1"/>
  <c r="P545" i="1" s="1"/>
  <c r="AG550" i="1"/>
  <c r="AB62" i="1" l="1"/>
  <c r="AA63" i="1"/>
  <c r="AB546" i="1"/>
  <c r="D546" i="1"/>
  <c r="O546" i="1"/>
  <c r="P546" i="1" s="1"/>
  <c r="AA548" i="1"/>
  <c r="AG551" i="1"/>
  <c r="AB63" i="1" l="1"/>
  <c r="AA549" i="1"/>
  <c r="AB547" i="1"/>
  <c r="D547" i="1"/>
  <c r="O547" i="1"/>
  <c r="P547" i="1" s="1"/>
  <c r="AG552" i="1"/>
  <c r="AB64" i="1" l="1"/>
  <c r="AA550" i="1"/>
  <c r="AB548" i="1"/>
  <c r="D548" i="1"/>
  <c r="O548" i="1"/>
  <c r="P548" i="1" s="1"/>
  <c r="AG553" i="1"/>
  <c r="AB65" i="1" l="1"/>
  <c r="AB549" i="1"/>
  <c r="D549" i="1"/>
  <c r="O549" i="1"/>
  <c r="P549" i="1" s="1"/>
  <c r="AA551" i="1"/>
  <c r="AG554" i="1"/>
  <c r="AA67" i="1" l="1"/>
  <c r="AB66" i="1"/>
  <c r="AA552" i="1"/>
  <c r="AB550" i="1"/>
  <c r="D550" i="1"/>
  <c r="O550" i="1"/>
  <c r="P550" i="1" s="1"/>
  <c r="AG555" i="1"/>
  <c r="AB67" i="1" l="1"/>
  <c r="AB551" i="1"/>
  <c r="D551" i="1"/>
  <c r="O551" i="1"/>
  <c r="P551" i="1" s="1"/>
  <c r="AA553" i="1"/>
  <c r="AG557" i="1"/>
  <c r="AA69" i="1" l="1"/>
  <c r="AB68" i="1"/>
  <c r="AA554" i="1"/>
  <c r="AB552" i="1"/>
  <c r="D552" i="1"/>
  <c r="O552" i="1"/>
  <c r="P552" i="1" s="1"/>
  <c r="AG558" i="1"/>
  <c r="AA70" i="1" l="1"/>
  <c r="AB69" i="1"/>
  <c r="AB553" i="1"/>
  <c r="D553" i="1"/>
  <c r="O553" i="1"/>
  <c r="P553" i="1" s="1"/>
  <c r="AA555" i="1"/>
  <c r="AG559" i="1"/>
  <c r="AA71" i="1" l="1"/>
  <c r="AB70" i="1"/>
  <c r="AA556" i="1"/>
  <c r="AB554" i="1"/>
  <c r="D554" i="1"/>
  <c r="O554" i="1"/>
  <c r="P554" i="1" s="1"/>
  <c r="AG560" i="1"/>
  <c r="AB71" i="1" l="1"/>
  <c r="AA557" i="1"/>
  <c r="AB555" i="1"/>
  <c r="D555" i="1"/>
  <c r="O555" i="1"/>
  <c r="P555" i="1" s="1"/>
  <c r="AG561" i="1"/>
  <c r="AB72" i="1" l="1"/>
  <c r="AA73" i="1"/>
  <c r="AB556" i="1"/>
  <c r="D556" i="1"/>
  <c r="O556" i="1"/>
  <c r="P556" i="1" s="1"/>
  <c r="AA558" i="1"/>
  <c r="AG562" i="1"/>
  <c r="AB73" i="1" l="1"/>
  <c r="AA559" i="1"/>
  <c r="AB557" i="1"/>
  <c r="D557" i="1"/>
  <c r="O557" i="1"/>
  <c r="P557" i="1" s="1"/>
  <c r="AG563" i="1"/>
  <c r="AB74" i="1" l="1"/>
  <c r="AB558" i="1"/>
  <c r="D558" i="1"/>
  <c r="O558" i="1"/>
  <c r="P558" i="1" s="1"/>
  <c r="AA560" i="1"/>
  <c r="AG564" i="1"/>
  <c r="AB75" i="1" l="1"/>
  <c r="AA561" i="1"/>
  <c r="AB559" i="1"/>
  <c r="D559" i="1"/>
  <c r="O559" i="1"/>
  <c r="P559" i="1" s="1"/>
  <c r="AG565" i="1"/>
  <c r="AA77" i="1" l="1"/>
  <c r="AB76" i="1"/>
  <c r="AB560" i="1"/>
  <c r="D560" i="1"/>
  <c r="O560" i="1"/>
  <c r="P560" i="1" s="1"/>
  <c r="AA562" i="1"/>
  <c r="AG566" i="1"/>
  <c r="AA78" i="1" l="1"/>
  <c r="AB77" i="1"/>
  <c r="AA563" i="1"/>
  <c r="AB561" i="1"/>
  <c r="D561" i="1"/>
  <c r="O561" i="1"/>
  <c r="P561" i="1" s="1"/>
  <c r="AG567" i="1"/>
  <c r="AA79" i="1" l="1"/>
  <c r="AB78" i="1"/>
  <c r="AB562" i="1"/>
  <c r="D562" i="1"/>
  <c r="O562" i="1"/>
  <c r="P562" i="1" s="1"/>
  <c r="AA564" i="1"/>
  <c r="AG568" i="1"/>
  <c r="AA80" i="1" l="1"/>
  <c r="AB79" i="1"/>
  <c r="AA565" i="1"/>
  <c r="AB563" i="1"/>
  <c r="D563" i="1"/>
  <c r="O563" i="1"/>
  <c r="P563" i="1" s="1"/>
  <c r="AG569" i="1"/>
  <c r="AB80" i="1" l="1"/>
  <c r="AB564" i="1"/>
  <c r="D564" i="1"/>
  <c r="O564" i="1"/>
  <c r="P564" i="1" s="1"/>
  <c r="AA566" i="1"/>
  <c r="AG570" i="1"/>
  <c r="AB81" i="1" l="1"/>
  <c r="AA567" i="1"/>
  <c r="AB565" i="1"/>
  <c r="D565" i="1"/>
  <c r="O565" i="1"/>
  <c r="P565" i="1" s="1"/>
  <c r="AG572" i="1"/>
  <c r="AG573" i="1" s="1"/>
  <c r="AG574" i="1" s="1"/>
  <c r="AG575" i="1" s="1"/>
  <c r="AG576" i="1" s="1"/>
  <c r="AG577" i="1" s="1"/>
  <c r="AG579" i="1" s="1"/>
  <c r="AB82" i="1" l="1"/>
  <c r="AA568" i="1"/>
  <c r="AB566" i="1"/>
  <c r="D566" i="1"/>
  <c r="O566" i="1"/>
  <c r="P566" i="1" s="1"/>
  <c r="AG580" i="1"/>
  <c r="AB83" i="1" l="1"/>
  <c r="AB567" i="1"/>
  <c r="D567" i="1"/>
  <c r="O567" i="1"/>
  <c r="P567" i="1" s="1"/>
  <c r="AA569" i="1"/>
  <c r="AG581" i="1"/>
  <c r="AB84" i="1" l="1"/>
  <c r="AA570" i="1"/>
  <c r="AB568" i="1"/>
  <c r="D568" i="1"/>
  <c r="O568" i="1"/>
  <c r="P568" i="1" s="1"/>
  <c r="AG582" i="1"/>
  <c r="AA86" i="1" l="1"/>
  <c r="AB85" i="1"/>
  <c r="AB569" i="1"/>
  <c r="D569" i="1"/>
  <c r="O569" i="1"/>
  <c r="P569" i="1" s="1"/>
  <c r="AA571" i="1"/>
  <c r="AG583" i="1"/>
  <c r="AB86" i="1" l="1"/>
  <c r="AA572" i="1"/>
  <c r="AB570" i="1"/>
  <c r="D570" i="1"/>
  <c r="O570" i="1"/>
  <c r="P570" i="1" s="1"/>
  <c r="AG584" i="1"/>
  <c r="AB87" i="1" l="1"/>
  <c r="AB571" i="1"/>
  <c r="D571" i="1"/>
  <c r="O571" i="1"/>
  <c r="P571" i="1" s="1"/>
  <c r="AA573" i="1"/>
  <c r="AG585" i="1"/>
  <c r="AB88" i="1" l="1"/>
  <c r="AB572" i="1"/>
  <c r="D572" i="1"/>
  <c r="O572" i="1"/>
  <c r="P572" i="1" s="1"/>
  <c r="AA574" i="1"/>
  <c r="AG586" i="1"/>
  <c r="AA90" i="1" l="1"/>
  <c r="AB89" i="1"/>
  <c r="AB573" i="1"/>
  <c r="D573" i="1"/>
  <c r="O573" i="1"/>
  <c r="P573" i="1" s="1"/>
  <c r="AA575" i="1"/>
  <c r="AG587" i="1"/>
  <c r="AB90" i="1" l="1"/>
  <c r="AB574" i="1"/>
  <c r="D574" i="1"/>
  <c r="O574" i="1"/>
  <c r="P574" i="1" s="1"/>
  <c r="AA576" i="1"/>
  <c r="AG588" i="1"/>
  <c r="AB91" i="1" l="1"/>
  <c r="AB575" i="1"/>
  <c r="D575" i="1"/>
  <c r="O575" i="1"/>
  <c r="P575" i="1" s="1"/>
  <c r="AA577" i="1"/>
  <c r="AG589" i="1"/>
  <c r="AB92" i="1" l="1"/>
  <c r="AB576" i="1"/>
  <c r="D576" i="1"/>
  <c r="O576" i="1"/>
  <c r="P576" i="1" s="1"/>
  <c r="AA578" i="1"/>
  <c r="AG590" i="1"/>
  <c r="AA94" i="1" l="1"/>
  <c r="AB577" i="1"/>
  <c r="D577" i="1"/>
  <c r="O577" i="1"/>
  <c r="P577" i="1" s="1"/>
  <c r="AA579" i="1"/>
  <c r="AG591" i="1"/>
  <c r="AB93" i="1" l="1"/>
  <c r="D93" i="1"/>
  <c r="AA95" i="1"/>
  <c r="AB578" i="1"/>
  <c r="D578" i="1"/>
  <c r="O578" i="1"/>
  <c r="P578" i="1" s="1"/>
  <c r="AA580" i="1"/>
  <c r="AG592" i="1"/>
  <c r="AB94" i="1" l="1"/>
  <c r="D94" i="1"/>
  <c r="AA96" i="1"/>
  <c r="AA581" i="1"/>
  <c r="AB579" i="1"/>
  <c r="D579" i="1"/>
  <c r="O579" i="1"/>
  <c r="P579" i="1" s="1"/>
  <c r="AG593" i="1"/>
  <c r="AB95" i="1" l="1"/>
  <c r="D95" i="1"/>
  <c r="AA97" i="1"/>
  <c r="AA582" i="1"/>
  <c r="AB580" i="1"/>
  <c r="D580" i="1"/>
  <c r="O580" i="1"/>
  <c r="P580" i="1" s="1"/>
  <c r="AG594" i="1"/>
  <c r="AB96" i="1" l="1"/>
  <c r="D96" i="1"/>
  <c r="AA98" i="1"/>
  <c r="AB581" i="1"/>
  <c r="D581" i="1"/>
  <c r="O581" i="1"/>
  <c r="P581" i="1" s="1"/>
  <c r="AA583" i="1"/>
  <c r="AG595" i="1"/>
  <c r="AB97" i="1" l="1"/>
  <c r="D97" i="1"/>
  <c r="AA584" i="1"/>
  <c r="AB582" i="1"/>
  <c r="D582" i="1"/>
  <c r="O582" i="1"/>
  <c r="P582" i="1" s="1"/>
  <c r="AG596" i="1"/>
  <c r="AB98" i="1" l="1"/>
  <c r="D98" i="1"/>
  <c r="AB99" i="1"/>
  <c r="AA585" i="1"/>
  <c r="AB583" i="1"/>
  <c r="D583" i="1"/>
  <c r="O583" i="1"/>
  <c r="P583" i="1" s="1"/>
  <c r="AG597" i="1"/>
  <c r="AB584" i="1" l="1"/>
  <c r="D584" i="1"/>
  <c r="O584" i="1"/>
  <c r="P584" i="1" s="1"/>
  <c r="AA586" i="1"/>
  <c r="AG598" i="1"/>
  <c r="AB100" i="1" l="1"/>
  <c r="D100" i="1"/>
  <c r="AB101" i="1"/>
  <c r="AA587" i="1"/>
  <c r="AB585" i="1"/>
  <c r="D585" i="1"/>
  <c r="O585" i="1"/>
  <c r="P585" i="1" s="1"/>
  <c r="AG599" i="1"/>
  <c r="AA103" i="1" l="1"/>
  <c r="AB586" i="1"/>
  <c r="D586" i="1"/>
  <c r="O586" i="1"/>
  <c r="P586" i="1" s="1"/>
  <c r="AA588" i="1"/>
  <c r="AG600" i="1"/>
  <c r="AB102" i="1" l="1"/>
  <c r="D102" i="1"/>
  <c r="AA104" i="1"/>
  <c r="AB103" i="1"/>
  <c r="AA589" i="1"/>
  <c r="AB587" i="1"/>
  <c r="D587" i="1"/>
  <c r="O587" i="1"/>
  <c r="P587" i="1" s="1"/>
  <c r="AG601" i="1"/>
  <c r="AB588" i="1" l="1"/>
  <c r="D588" i="1"/>
  <c r="O588" i="1"/>
  <c r="P588" i="1" s="1"/>
  <c r="AA590" i="1"/>
  <c r="AG604" i="1"/>
  <c r="AB104" i="1" l="1"/>
  <c r="D104" i="1"/>
  <c r="AB105" i="1"/>
  <c r="AA591" i="1"/>
  <c r="AB589" i="1"/>
  <c r="D589" i="1"/>
  <c r="O589" i="1"/>
  <c r="P589" i="1" s="1"/>
  <c r="AG605" i="1"/>
  <c r="AB106" i="1" l="1"/>
  <c r="AB590" i="1"/>
  <c r="D590" i="1"/>
  <c r="O590" i="1"/>
  <c r="P590" i="1" s="1"/>
  <c r="AA592" i="1"/>
  <c r="AG606" i="1"/>
  <c r="AB107" i="1" l="1"/>
  <c r="AA593" i="1"/>
  <c r="AB591" i="1"/>
  <c r="D591" i="1"/>
  <c r="O591" i="1"/>
  <c r="P591" i="1" s="1"/>
  <c r="AG607" i="1"/>
  <c r="AB592" i="1" l="1"/>
  <c r="D592" i="1"/>
  <c r="O592" i="1"/>
  <c r="P592" i="1" s="1"/>
  <c r="AA594" i="1"/>
  <c r="AG608" i="1"/>
  <c r="AB108" i="1" l="1"/>
  <c r="D108" i="1"/>
  <c r="AA595" i="1"/>
  <c r="AB593" i="1"/>
  <c r="D593" i="1"/>
  <c r="O593" i="1"/>
  <c r="P593" i="1" s="1"/>
  <c r="AG609" i="1"/>
  <c r="AB109" i="1" l="1"/>
  <c r="D109" i="1"/>
  <c r="AA111" i="1"/>
  <c r="AB110" i="1"/>
  <c r="AB594" i="1"/>
  <c r="D594" i="1"/>
  <c r="O594" i="1"/>
  <c r="P594" i="1" s="1"/>
  <c r="AA596" i="1"/>
  <c r="AG612" i="1"/>
  <c r="AG613" i="1" s="1"/>
  <c r="AG615" i="1" s="1"/>
  <c r="AG616" i="1" s="1"/>
  <c r="AG617" i="1" s="1"/>
  <c r="AG618" i="1" s="1"/>
  <c r="AG619" i="1" s="1"/>
  <c r="AG620" i="1" s="1"/>
  <c r="AG621" i="1" s="1"/>
  <c r="AG622" i="1" s="1"/>
  <c r="AG623" i="1" s="1"/>
  <c r="AG624" i="1" s="1"/>
  <c r="AG626" i="1" s="1"/>
  <c r="AG627" i="1" s="1"/>
  <c r="AG628" i="1" s="1"/>
  <c r="AG629" i="1" l="1"/>
  <c r="AG630" i="1" s="1"/>
  <c r="AG631" i="1" s="1"/>
  <c r="AG632" i="1" s="1"/>
  <c r="AG633" i="1" s="1"/>
  <c r="AG634" i="1" s="1"/>
  <c r="AG635" i="1" s="1"/>
  <c r="AG636" i="1" s="1"/>
  <c r="AG637" i="1" s="1"/>
  <c r="AG638" i="1" s="1"/>
  <c r="AG639" i="1" s="1"/>
  <c r="AG640" i="1" s="1"/>
  <c r="AG641" i="1" s="1"/>
  <c r="AG642" i="1" s="1"/>
  <c r="AG643" i="1" s="1"/>
  <c r="AG644" i="1" s="1"/>
  <c r="AG645" i="1" s="1"/>
  <c r="AG646" i="1" s="1"/>
  <c r="AG647" i="1" s="1"/>
  <c r="AG648" i="1" s="1"/>
  <c r="AG649" i="1" s="1"/>
  <c r="AG650" i="1" s="1"/>
  <c r="AG651" i="1" s="1"/>
  <c r="AG652" i="1" s="1"/>
  <c r="AG653" i="1" s="1"/>
  <c r="AG654" i="1" s="1"/>
  <c r="AG655" i="1" s="1"/>
  <c r="AG656" i="1" s="1"/>
  <c r="AG657" i="1" s="1"/>
  <c r="AG658" i="1" s="1"/>
  <c r="AG659" i="1" s="1"/>
  <c r="AG660" i="1" s="1"/>
  <c r="AG661" i="1" s="1"/>
  <c r="AG662" i="1" s="1"/>
  <c r="AG663" i="1" s="1"/>
  <c r="AG664" i="1" s="1"/>
  <c r="AG665" i="1" s="1"/>
  <c r="AG666" i="1" s="1"/>
  <c r="AG667" i="1" s="1"/>
  <c r="AG668" i="1" s="1"/>
  <c r="AG669" i="1" s="1"/>
  <c r="AG670" i="1" s="1"/>
  <c r="AG671" i="1" s="1"/>
  <c r="AG672" i="1" s="1"/>
  <c r="AG673" i="1" s="1"/>
  <c r="AG674" i="1" s="1"/>
  <c r="AG675" i="1" s="1"/>
  <c r="AB111" i="1"/>
  <c r="AA597" i="1"/>
  <c r="AB595" i="1"/>
  <c r="D595" i="1"/>
  <c r="O595" i="1"/>
  <c r="P595" i="1" s="1"/>
  <c r="D107" i="1"/>
  <c r="O103" i="1"/>
  <c r="P103" i="1" s="1"/>
  <c r="D103" i="1"/>
  <c r="O99" i="1"/>
  <c r="P99" i="1" s="1"/>
  <c r="D99" i="1"/>
  <c r="O95" i="1"/>
  <c r="P95" i="1" s="1"/>
  <c r="D91" i="1"/>
  <c r="O87" i="1"/>
  <c r="P87" i="1" s="1"/>
  <c r="D87" i="1"/>
  <c r="D83" i="1"/>
  <c r="O79" i="1"/>
  <c r="P79" i="1" s="1"/>
  <c r="D79" i="1"/>
  <c r="O75" i="1"/>
  <c r="P75" i="1" s="1"/>
  <c r="D75" i="1"/>
  <c r="O71" i="1"/>
  <c r="P71" i="1" s="1"/>
  <c r="D71" i="1"/>
  <c r="O67" i="1"/>
  <c r="P67" i="1" s="1"/>
  <c r="D67" i="1"/>
  <c r="O63" i="1"/>
  <c r="P63" i="1" s="1"/>
  <c r="D63" i="1"/>
  <c r="O59" i="1"/>
  <c r="P59" i="1" s="1"/>
  <c r="D59" i="1"/>
  <c r="O55" i="1"/>
  <c r="P55" i="1" s="1"/>
  <c r="D55" i="1"/>
  <c r="O51" i="1"/>
  <c r="P51" i="1" s="1"/>
  <c r="D51" i="1"/>
  <c r="O47" i="1"/>
  <c r="P47" i="1" s="1"/>
  <c r="D47" i="1"/>
  <c r="O43" i="1"/>
  <c r="P43" i="1" s="1"/>
  <c r="D43" i="1"/>
  <c r="O39" i="1"/>
  <c r="P39" i="1" s="1"/>
  <c r="D39" i="1"/>
  <c r="O35" i="1"/>
  <c r="P35" i="1" s="1"/>
  <c r="D35" i="1"/>
  <c r="O31" i="1"/>
  <c r="P31" i="1" s="1"/>
  <c r="D31" i="1"/>
  <c r="O27" i="1"/>
  <c r="P27" i="1" s="1"/>
  <c r="D27" i="1"/>
  <c r="O23" i="1"/>
  <c r="P23" i="1" s="1"/>
  <c r="D23" i="1"/>
  <c r="O19" i="1"/>
  <c r="P19" i="1" s="1"/>
  <c r="D19" i="1"/>
  <c r="D105" i="1"/>
  <c r="O101" i="1"/>
  <c r="P101" i="1" s="1"/>
  <c r="D101" i="1"/>
  <c r="O97" i="1"/>
  <c r="P97" i="1" s="1"/>
  <c r="O93" i="1"/>
  <c r="P93" i="1" s="1"/>
  <c r="O89" i="1"/>
  <c r="P89" i="1" s="1"/>
  <c r="D89" i="1"/>
  <c r="O85" i="1"/>
  <c r="P85" i="1" s="1"/>
  <c r="D85" i="1"/>
  <c r="D81" i="1"/>
  <c r="O77" i="1"/>
  <c r="P77" i="1" s="1"/>
  <c r="D77" i="1"/>
  <c r="O73" i="1"/>
  <c r="P73" i="1" s="1"/>
  <c r="D73" i="1"/>
  <c r="O69" i="1"/>
  <c r="P69" i="1" s="1"/>
  <c r="D69" i="1"/>
  <c r="O65" i="1"/>
  <c r="P65" i="1" s="1"/>
  <c r="D65" i="1"/>
  <c r="D61" i="1"/>
  <c r="O61" i="1"/>
  <c r="P61" i="1" s="1"/>
  <c r="O57" i="1"/>
  <c r="P57" i="1" s="1"/>
  <c r="D57" i="1"/>
  <c r="O53" i="1"/>
  <c r="P53" i="1" s="1"/>
  <c r="D53" i="1"/>
  <c r="O49" i="1"/>
  <c r="P49" i="1" s="1"/>
  <c r="D49" i="1"/>
  <c r="O45" i="1"/>
  <c r="P45" i="1" s="1"/>
  <c r="D45" i="1"/>
  <c r="O41" i="1"/>
  <c r="P41" i="1" s="1"/>
  <c r="D41" i="1"/>
  <c r="O37" i="1"/>
  <c r="P37" i="1" s="1"/>
  <c r="D37" i="1"/>
  <c r="O33" i="1"/>
  <c r="P33" i="1" s="1"/>
  <c r="D33" i="1"/>
  <c r="D29" i="1"/>
  <c r="O29" i="1"/>
  <c r="P29" i="1" s="1"/>
  <c r="O25" i="1"/>
  <c r="P25" i="1" s="1"/>
  <c r="D25" i="1"/>
  <c r="O21" i="1"/>
  <c r="P21" i="1" s="1"/>
  <c r="D21" i="1"/>
  <c r="O17" i="1"/>
  <c r="P17" i="1" s="1"/>
  <c r="D17" i="1"/>
  <c r="O18" i="1"/>
  <c r="P18" i="1" s="1"/>
  <c r="D18" i="1"/>
  <c r="O26" i="1"/>
  <c r="P26" i="1" s="1"/>
  <c r="D26" i="1"/>
  <c r="O34" i="1"/>
  <c r="P34" i="1" s="1"/>
  <c r="D34" i="1"/>
  <c r="O42" i="1"/>
  <c r="P42" i="1" s="1"/>
  <c r="D42" i="1"/>
  <c r="O50" i="1"/>
  <c r="P50" i="1" s="1"/>
  <c r="D50" i="1"/>
  <c r="O58" i="1"/>
  <c r="P58" i="1" s="1"/>
  <c r="D58" i="1"/>
  <c r="O66" i="1"/>
  <c r="P66" i="1" s="1"/>
  <c r="D66" i="1"/>
  <c r="O74" i="1"/>
  <c r="P74" i="1" s="1"/>
  <c r="D74" i="1"/>
  <c r="D82" i="1"/>
  <c r="O90" i="1"/>
  <c r="P90" i="1" s="1"/>
  <c r="D90" i="1"/>
  <c r="O98" i="1"/>
  <c r="P98" i="1" s="1"/>
  <c r="O102" i="1"/>
  <c r="P102" i="1" s="1"/>
  <c r="D106" i="1"/>
  <c r="O110" i="1"/>
  <c r="P110" i="1" s="1"/>
  <c r="D110" i="1"/>
  <c r="O20" i="1"/>
  <c r="P20" i="1" s="1"/>
  <c r="D20" i="1"/>
  <c r="O28" i="1"/>
  <c r="P28" i="1" s="1"/>
  <c r="D28" i="1"/>
  <c r="O36" i="1"/>
  <c r="P36" i="1" s="1"/>
  <c r="D36" i="1"/>
  <c r="O44" i="1"/>
  <c r="P44" i="1" s="1"/>
  <c r="D44" i="1"/>
  <c r="O52" i="1"/>
  <c r="P52" i="1" s="1"/>
  <c r="D52" i="1"/>
  <c r="O60" i="1"/>
  <c r="P60" i="1" s="1"/>
  <c r="D60" i="1"/>
  <c r="O68" i="1"/>
  <c r="P68" i="1" s="1"/>
  <c r="D68" i="1"/>
  <c r="O76" i="1"/>
  <c r="P76" i="1" s="1"/>
  <c r="D76" i="1"/>
  <c r="D84" i="1"/>
  <c r="D92" i="1"/>
  <c r="O22" i="1"/>
  <c r="P22" i="1" s="1"/>
  <c r="D22" i="1"/>
  <c r="O30" i="1"/>
  <c r="P30" i="1" s="1"/>
  <c r="D30" i="1"/>
  <c r="O38" i="1"/>
  <c r="P38" i="1" s="1"/>
  <c r="D38" i="1"/>
  <c r="O46" i="1"/>
  <c r="P46" i="1" s="1"/>
  <c r="D46" i="1"/>
  <c r="O54" i="1"/>
  <c r="P54" i="1" s="1"/>
  <c r="D54" i="1"/>
  <c r="O62" i="1"/>
  <c r="P62" i="1" s="1"/>
  <c r="D62" i="1"/>
  <c r="O70" i="1"/>
  <c r="P70" i="1" s="1"/>
  <c r="D70" i="1"/>
  <c r="O78" i="1"/>
  <c r="P78" i="1" s="1"/>
  <c r="D78" i="1"/>
  <c r="O86" i="1"/>
  <c r="P86" i="1" s="1"/>
  <c r="D86" i="1"/>
  <c r="O94" i="1"/>
  <c r="P94" i="1" s="1"/>
  <c r="O100" i="1"/>
  <c r="P100" i="1" s="1"/>
  <c r="O104" i="1"/>
  <c r="P104" i="1" s="1"/>
  <c r="O24" i="1"/>
  <c r="P24" i="1" s="1"/>
  <c r="D24" i="1"/>
  <c r="O32" i="1"/>
  <c r="P32" i="1" s="1"/>
  <c r="D32" i="1"/>
  <c r="O40" i="1"/>
  <c r="P40" i="1" s="1"/>
  <c r="D40" i="1"/>
  <c r="O48" i="1"/>
  <c r="P48" i="1" s="1"/>
  <c r="D48" i="1"/>
  <c r="O56" i="1"/>
  <c r="P56" i="1" s="1"/>
  <c r="D56" i="1"/>
  <c r="O64" i="1"/>
  <c r="P64" i="1" s="1"/>
  <c r="D64" i="1"/>
  <c r="O72" i="1"/>
  <c r="P72" i="1" s="1"/>
  <c r="D72" i="1"/>
  <c r="O80" i="1"/>
  <c r="P80" i="1" s="1"/>
  <c r="D80" i="1"/>
  <c r="O88" i="1"/>
  <c r="P88" i="1" s="1"/>
  <c r="D88" i="1"/>
  <c r="O96" i="1"/>
  <c r="P96" i="1" s="1"/>
  <c r="O14" i="1"/>
  <c r="P14" i="1" s="1"/>
  <c r="O10" i="1"/>
  <c r="P10" i="1" s="1"/>
  <c r="O13" i="1"/>
  <c r="P13" i="1" s="1"/>
  <c r="O11" i="1"/>
  <c r="P11" i="1" s="1"/>
  <c r="D16" i="1"/>
  <c r="O16" i="1"/>
  <c r="P16" i="1" s="1"/>
  <c r="D14" i="1"/>
  <c r="O12" i="1"/>
  <c r="P12" i="1" s="1"/>
  <c r="D12" i="1"/>
  <c r="D10" i="1"/>
  <c r="D13" i="1"/>
  <c r="D11" i="1"/>
  <c r="O15" i="1"/>
  <c r="P15" i="1" s="1"/>
  <c r="D15" i="1"/>
  <c r="O111" i="1" l="1"/>
  <c r="P111" i="1" s="1"/>
  <c r="D111" i="1"/>
  <c r="D112" i="1"/>
  <c r="AA113" i="1"/>
  <c r="AB596" i="1"/>
  <c r="D596" i="1"/>
  <c r="O596" i="1"/>
  <c r="P596" i="1" s="1"/>
  <c r="AA598" i="1"/>
  <c r="AB112" i="1" l="1"/>
  <c r="O112" i="1"/>
  <c r="P112" i="1" s="1"/>
  <c r="AA114" i="1"/>
  <c r="D113" i="1"/>
  <c r="AB597" i="1"/>
  <c r="D597" i="1"/>
  <c r="O597" i="1"/>
  <c r="P597" i="1" s="1"/>
  <c r="AA599" i="1"/>
  <c r="AA115" i="1" l="1"/>
  <c r="AB113" i="1"/>
  <c r="O113" i="1"/>
  <c r="P113" i="1" s="1"/>
  <c r="AB598" i="1"/>
  <c r="D598" i="1"/>
  <c r="O598" i="1"/>
  <c r="P598" i="1" s="1"/>
  <c r="AA600" i="1"/>
  <c r="AB114" i="1" l="1"/>
  <c r="O114" i="1"/>
  <c r="P114" i="1" s="1"/>
  <c r="D114" i="1"/>
  <c r="AA116" i="1"/>
  <c r="AB599" i="1"/>
  <c r="D599" i="1"/>
  <c r="O599" i="1"/>
  <c r="P599" i="1" s="1"/>
  <c r="AA601" i="1"/>
  <c r="AA117" i="1" l="1"/>
  <c r="AB115" i="1"/>
  <c r="D115" i="1"/>
  <c r="O115" i="1"/>
  <c r="P115" i="1" s="1"/>
  <c r="AB600" i="1"/>
  <c r="D600" i="1"/>
  <c r="O600" i="1"/>
  <c r="P600" i="1" s="1"/>
  <c r="AA602" i="1"/>
  <c r="O116" i="1" l="1"/>
  <c r="P116" i="1" s="1"/>
  <c r="AB116" i="1"/>
  <c r="D116" i="1"/>
  <c r="D117" i="1"/>
  <c r="AB601" i="1"/>
  <c r="D601" i="1"/>
  <c r="O601" i="1"/>
  <c r="P601" i="1" s="1"/>
  <c r="D602" i="1"/>
  <c r="AB117" i="1" l="1"/>
  <c r="O117" i="1"/>
  <c r="P117" i="1" s="1"/>
  <c r="AB602" i="1"/>
  <c r="O602" i="1"/>
  <c r="P602" i="1" s="1"/>
  <c r="D118" i="1" l="1"/>
  <c r="AB118" i="1"/>
  <c r="O118" i="1"/>
  <c r="P118" i="1" s="1"/>
  <c r="AB603" i="1"/>
  <c r="D603" i="1"/>
  <c r="O603" i="1"/>
  <c r="P603" i="1" s="1"/>
  <c r="AA605" i="1"/>
  <c r="AA122" i="1" l="1"/>
  <c r="O119" i="1"/>
  <c r="P119" i="1" s="1"/>
  <c r="AB119" i="1"/>
  <c r="D119" i="1"/>
  <c r="AB604" i="1"/>
  <c r="D604" i="1"/>
  <c r="O604" i="1"/>
  <c r="P604" i="1" s="1"/>
  <c r="AA606" i="1"/>
  <c r="D121" i="1" l="1"/>
  <c r="AB121" i="1"/>
  <c r="O121" i="1"/>
  <c r="P121" i="1" s="1"/>
  <c r="D122" i="1"/>
  <c r="AA123" i="1"/>
  <c r="AB605" i="1"/>
  <c r="D605" i="1"/>
  <c r="O605" i="1"/>
  <c r="P605" i="1" s="1"/>
  <c r="AA607" i="1"/>
  <c r="AB122" i="1" l="1"/>
  <c r="O122" i="1"/>
  <c r="P122" i="1" s="1"/>
  <c r="AA124" i="1"/>
  <c r="AB606" i="1"/>
  <c r="D606" i="1"/>
  <c r="O606" i="1"/>
  <c r="P606" i="1" s="1"/>
  <c r="AA608" i="1"/>
  <c r="AA125" i="1" l="1"/>
  <c r="D123" i="1"/>
  <c r="AB123" i="1"/>
  <c r="O123" i="1"/>
  <c r="P123" i="1" s="1"/>
  <c r="AB607" i="1"/>
  <c r="D607" i="1"/>
  <c r="O607" i="1"/>
  <c r="P607" i="1" s="1"/>
  <c r="AA609" i="1"/>
  <c r="D124" i="1" l="1"/>
  <c r="AB124" i="1"/>
  <c r="O124" i="1"/>
  <c r="P124" i="1" s="1"/>
  <c r="AA126" i="1"/>
  <c r="AB608" i="1"/>
  <c r="D608" i="1"/>
  <c r="O608" i="1"/>
  <c r="P608" i="1" s="1"/>
  <c r="D125" i="1" l="1"/>
  <c r="AB125" i="1"/>
  <c r="O125" i="1"/>
  <c r="P125" i="1" s="1"/>
  <c r="AA127" i="1"/>
  <c r="D126" i="1"/>
  <c r="AB609" i="1"/>
  <c r="D609" i="1"/>
  <c r="O609" i="1"/>
  <c r="P609" i="1" s="1"/>
  <c r="D127" i="1" l="1"/>
  <c r="AA128" i="1"/>
  <c r="AB126" i="1"/>
  <c r="O126" i="1"/>
  <c r="P126" i="1" s="1"/>
  <c r="AB611" i="1"/>
  <c r="D611" i="1"/>
  <c r="O611" i="1"/>
  <c r="P611" i="1" s="1"/>
  <c r="AA613" i="1"/>
  <c r="AA129" i="1" l="1"/>
  <c r="AB127" i="1"/>
  <c r="O127" i="1"/>
  <c r="P127" i="1" s="1"/>
  <c r="AB612" i="1"/>
  <c r="D612" i="1"/>
  <c r="O612" i="1"/>
  <c r="P612" i="1" s="1"/>
  <c r="AA130" i="1" l="1"/>
  <c r="D128" i="1"/>
  <c r="AB128" i="1"/>
  <c r="O128" i="1"/>
  <c r="P128" i="1" s="1"/>
  <c r="AB613" i="1"/>
  <c r="D613" i="1"/>
  <c r="O613" i="1"/>
  <c r="P613" i="1" s="1"/>
  <c r="AA615" i="1"/>
  <c r="D129" i="1" l="1"/>
  <c r="AB129" i="1"/>
  <c r="O129" i="1"/>
  <c r="P129" i="1" s="1"/>
  <c r="AA131" i="1"/>
  <c r="AA616" i="1"/>
  <c r="AB614" i="1"/>
  <c r="D614" i="1"/>
  <c r="O614" i="1"/>
  <c r="P614" i="1" s="1"/>
  <c r="AB130" i="1" l="1"/>
  <c r="O130" i="1"/>
  <c r="P130" i="1" s="1"/>
  <c r="D130" i="1"/>
  <c r="D131" i="1"/>
  <c r="AA132" i="1"/>
  <c r="AB615" i="1"/>
  <c r="D615" i="1"/>
  <c r="O615" i="1"/>
  <c r="P615" i="1" s="1"/>
  <c r="AA617" i="1"/>
  <c r="AB131" i="1" l="1"/>
  <c r="O131" i="1"/>
  <c r="P131" i="1" s="1"/>
  <c r="D132" i="1"/>
  <c r="AA618" i="1"/>
  <c r="AB616" i="1"/>
  <c r="D616" i="1"/>
  <c r="O616" i="1"/>
  <c r="P616" i="1" s="1"/>
  <c r="AB132" i="1" l="1"/>
  <c r="O132" i="1"/>
  <c r="P132" i="1" s="1"/>
  <c r="AB617" i="1"/>
  <c r="D617" i="1"/>
  <c r="O617" i="1"/>
  <c r="P617" i="1" s="1"/>
  <c r="AA619" i="1"/>
  <c r="AB133" i="1" l="1"/>
  <c r="O133" i="1"/>
  <c r="P133" i="1" s="1"/>
  <c r="D133" i="1"/>
  <c r="AA620" i="1"/>
  <c r="D619" i="1"/>
  <c r="AB618" i="1"/>
  <c r="D618" i="1"/>
  <c r="O618" i="1"/>
  <c r="P618" i="1" s="1"/>
  <c r="AB134" i="1" l="1"/>
  <c r="O134" i="1"/>
  <c r="P134" i="1" s="1"/>
  <c r="D134" i="1"/>
  <c r="AB619" i="1"/>
  <c r="O619" i="1"/>
  <c r="P619" i="1" s="1"/>
  <c r="AA621" i="1"/>
  <c r="D620" i="1"/>
  <c r="AB135" i="1" l="1"/>
  <c r="O135" i="1"/>
  <c r="P135" i="1" s="1"/>
  <c r="D135" i="1"/>
  <c r="D136" i="1"/>
  <c r="AA622" i="1"/>
  <c r="D621" i="1"/>
  <c r="AB620" i="1"/>
  <c r="O620" i="1"/>
  <c r="P620" i="1" s="1"/>
  <c r="AB136" i="1" l="1"/>
  <c r="O136" i="1"/>
  <c r="P136" i="1" s="1"/>
  <c r="AB621" i="1"/>
  <c r="O621" i="1"/>
  <c r="P621" i="1" s="1"/>
  <c r="AA623" i="1"/>
  <c r="D622" i="1"/>
  <c r="AA139" i="1" l="1"/>
  <c r="D138" i="1"/>
  <c r="AB137" i="1"/>
  <c r="O137" i="1"/>
  <c r="P137" i="1" s="1"/>
  <c r="D137" i="1"/>
  <c r="AA624" i="1"/>
  <c r="D623" i="1"/>
  <c r="AB622" i="1"/>
  <c r="O622" i="1"/>
  <c r="P622" i="1" s="1"/>
  <c r="AB138" i="1" l="1"/>
  <c r="O138" i="1"/>
  <c r="P138" i="1" s="1"/>
  <c r="D139" i="1"/>
  <c r="AA140" i="1"/>
  <c r="AB623" i="1"/>
  <c r="O623" i="1"/>
  <c r="P623" i="1" s="1"/>
  <c r="D624" i="1"/>
  <c r="AB139" i="1" l="1"/>
  <c r="O139" i="1"/>
  <c r="P139" i="1" s="1"/>
  <c r="D140" i="1"/>
  <c r="AA141" i="1"/>
  <c r="AB624" i="1"/>
  <c r="O624" i="1"/>
  <c r="P624" i="1" s="1"/>
  <c r="AA142" i="1" l="1"/>
  <c r="D141" i="1"/>
  <c r="AB140" i="1"/>
  <c r="O140" i="1"/>
  <c r="P140" i="1" s="1"/>
  <c r="AB625" i="1"/>
  <c r="D625" i="1"/>
  <c r="O625" i="1"/>
  <c r="P625" i="1" s="1"/>
  <c r="AB141" i="1" l="1"/>
  <c r="O141" i="1"/>
  <c r="P141" i="1" s="1"/>
  <c r="AA143" i="1"/>
  <c r="D142" i="1"/>
  <c r="AA628" i="1"/>
  <c r="AB626" i="1"/>
  <c r="D626" i="1"/>
  <c r="O626" i="1"/>
  <c r="P626" i="1" s="1"/>
  <c r="AB142" i="1" l="1"/>
  <c r="O142" i="1"/>
  <c r="P142" i="1" s="1"/>
  <c r="AA144" i="1"/>
  <c r="D143" i="1"/>
  <c r="AB627" i="1"/>
  <c r="D627" i="1"/>
  <c r="O627" i="1"/>
  <c r="P627" i="1" s="1"/>
  <c r="O143" i="1" l="1"/>
  <c r="P143" i="1" s="1"/>
  <c r="AB143" i="1"/>
  <c r="AA145" i="1"/>
  <c r="D144" i="1"/>
  <c r="AB628" i="1"/>
  <c r="D628" i="1"/>
  <c r="O628" i="1"/>
  <c r="P628" i="1" s="1"/>
  <c r="O144" i="1" l="1"/>
  <c r="P144" i="1" s="1"/>
  <c r="AB144" i="1"/>
  <c r="D145" i="1"/>
  <c r="AA146" i="1"/>
  <c r="AB629" i="1"/>
  <c r="D146" i="1" l="1"/>
  <c r="AA147" i="1"/>
  <c r="O145" i="1"/>
  <c r="P145" i="1" s="1"/>
  <c r="AB145" i="1"/>
  <c r="AA632" i="1"/>
  <c r="AB630" i="1"/>
  <c r="D629" i="1"/>
  <c r="D147" i="1" l="1"/>
  <c r="AA148" i="1"/>
  <c r="O146" i="1"/>
  <c r="P146" i="1" s="1"/>
  <c r="AB146" i="1"/>
  <c r="O630" i="1"/>
  <c r="P630" i="1" s="1"/>
  <c r="AA633" i="1"/>
  <c r="D148" i="1" l="1"/>
  <c r="O147" i="1"/>
  <c r="P147" i="1" s="1"/>
  <c r="AB147" i="1"/>
  <c r="AA634" i="1"/>
  <c r="AB632" i="1"/>
  <c r="D632" i="1"/>
  <c r="O632" i="1"/>
  <c r="P632" i="1" s="1"/>
  <c r="O148" i="1" l="1"/>
  <c r="P148" i="1" s="1"/>
  <c r="AB148" i="1"/>
  <c r="AB633" i="1"/>
  <c r="D633" i="1"/>
  <c r="O633" i="1"/>
  <c r="P633" i="1" s="1"/>
  <c r="AA635" i="1"/>
  <c r="AB149" i="1" l="1"/>
  <c r="O149" i="1"/>
  <c r="P149" i="1" s="1"/>
  <c r="D149" i="1"/>
  <c r="AA637" i="1"/>
  <c r="AB634" i="1"/>
  <c r="D634" i="1"/>
  <c r="O634" i="1"/>
  <c r="P634" i="1" s="1"/>
  <c r="D150" i="1" l="1"/>
  <c r="AB150" i="1"/>
  <c r="O150" i="1"/>
  <c r="P150" i="1" s="1"/>
  <c r="AB635" i="1"/>
  <c r="O635" i="1"/>
  <c r="P635" i="1" s="1"/>
  <c r="AA638" i="1"/>
  <c r="D637" i="1"/>
  <c r="D151" i="1" l="1"/>
  <c r="AB151" i="1"/>
  <c r="O151" i="1"/>
  <c r="P151" i="1" s="1"/>
  <c r="AA639" i="1"/>
  <c r="AB637" i="1"/>
  <c r="O637" i="1"/>
  <c r="P637" i="1" s="1"/>
  <c r="D152" i="1" l="1"/>
  <c r="AB152" i="1"/>
  <c r="O152" i="1"/>
  <c r="P152" i="1" s="1"/>
  <c r="AB638" i="1"/>
  <c r="D638" i="1"/>
  <c r="O638" i="1"/>
  <c r="P638" i="1" s="1"/>
  <c r="AA640" i="1"/>
  <c r="AB153" i="1" l="1"/>
  <c r="O153" i="1"/>
  <c r="P153" i="1" s="1"/>
  <c r="D153" i="1"/>
  <c r="AA155" i="1"/>
  <c r="AA641" i="1"/>
  <c r="AB639" i="1"/>
  <c r="D639" i="1"/>
  <c r="O639" i="1"/>
  <c r="P639" i="1" s="1"/>
  <c r="AB154" i="1" l="1"/>
  <c r="O154" i="1"/>
  <c r="P154" i="1" s="1"/>
  <c r="D154" i="1"/>
  <c r="AB640" i="1"/>
  <c r="D640" i="1"/>
  <c r="O640" i="1"/>
  <c r="P640" i="1" s="1"/>
  <c r="AA642" i="1"/>
  <c r="AB155" i="1" l="1"/>
  <c r="O155" i="1"/>
  <c r="P155" i="1" s="1"/>
  <c r="D155" i="1"/>
  <c r="AA643" i="1"/>
  <c r="AB641" i="1"/>
  <c r="D641" i="1"/>
  <c r="O641" i="1"/>
  <c r="P641" i="1" s="1"/>
  <c r="AB156" i="1" l="1"/>
  <c r="O156" i="1"/>
  <c r="P156" i="1" s="1"/>
  <c r="D156" i="1"/>
  <c r="AA644" i="1"/>
  <c r="AB157" i="1" l="1"/>
  <c r="O157" i="1"/>
  <c r="P157" i="1" s="1"/>
  <c r="D157" i="1"/>
  <c r="AA645" i="1"/>
  <c r="AB643" i="1"/>
  <c r="D643" i="1"/>
  <c r="O643" i="1"/>
  <c r="P643" i="1" s="1"/>
  <c r="AB158" i="1" l="1"/>
  <c r="O158" i="1"/>
  <c r="P158" i="1" s="1"/>
  <c r="D158" i="1"/>
  <c r="AA160" i="1"/>
  <c r="AB644" i="1"/>
  <c r="D644" i="1"/>
  <c r="O644" i="1"/>
  <c r="P644" i="1" s="1"/>
  <c r="AB159" i="1" l="1"/>
  <c r="O159" i="1"/>
  <c r="P159" i="1" s="1"/>
  <c r="D159" i="1"/>
  <c r="AA647" i="1"/>
  <c r="AB645" i="1"/>
  <c r="D645" i="1"/>
  <c r="O645" i="1"/>
  <c r="P645" i="1" s="1"/>
  <c r="AB160" i="1" l="1"/>
  <c r="O160" i="1"/>
  <c r="P160" i="1" s="1"/>
  <c r="D160" i="1"/>
  <c r="AA162" i="1"/>
  <c r="AB646" i="1"/>
  <c r="D646" i="1"/>
  <c r="O646" i="1"/>
  <c r="P646" i="1" s="1"/>
  <c r="AA648" i="1"/>
  <c r="AB161" i="1" l="1"/>
  <c r="O161" i="1"/>
  <c r="P161" i="1" s="1"/>
  <c r="D161" i="1"/>
  <c r="AA163" i="1"/>
  <c r="D162" i="1"/>
  <c r="AB647" i="1"/>
  <c r="D647" i="1"/>
  <c r="O647" i="1"/>
  <c r="P647" i="1" s="1"/>
  <c r="D163" i="1" l="1"/>
  <c r="AB162" i="1"/>
  <c r="O162" i="1"/>
  <c r="P162" i="1" s="1"/>
  <c r="AB648" i="1"/>
  <c r="D648" i="1"/>
  <c r="O648" i="1"/>
  <c r="P648" i="1" s="1"/>
  <c r="AA650" i="1"/>
  <c r="AB163" i="1" l="1"/>
  <c r="O163" i="1"/>
  <c r="P163" i="1" s="1"/>
  <c r="AA651" i="1"/>
  <c r="AB649" i="1"/>
  <c r="D649" i="1"/>
  <c r="O649" i="1"/>
  <c r="P649" i="1" s="1"/>
  <c r="AA166" i="1" l="1"/>
  <c r="AB164" i="1"/>
  <c r="O164" i="1"/>
  <c r="P164" i="1" s="1"/>
  <c r="D164" i="1"/>
  <c r="AB650" i="1"/>
  <c r="D650" i="1"/>
  <c r="O650" i="1"/>
  <c r="P650" i="1" s="1"/>
  <c r="AA652" i="1"/>
  <c r="AB165" i="1" l="1"/>
  <c r="O165" i="1"/>
  <c r="P165" i="1" s="1"/>
  <c r="D165" i="1"/>
  <c r="AA167" i="1"/>
  <c r="AA653" i="1"/>
  <c r="AB651" i="1"/>
  <c r="D651" i="1"/>
  <c r="O651" i="1"/>
  <c r="P651" i="1" s="1"/>
  <c r="AB166" i="1" l="1"/>
  <c r="O166" i="1"/>
  <c r="P166" i="1" s="1"/>
  <c r="D166" i="1"/>
  <c r="AA168" i="1"/>
  <c r="D167" i="1"/>
  <c r="AB652" i="1"/>
  <c r="D652" i="1"/>
  <c r="O652" i="1"/>
  <c r="P652" i="1" s="1"/>
  <c r="AA654" i="1"/>
  <c r="AA169" i="1" l="1"/>
  <c r="D168" i="1"/>
  <c r="AB167" i="1"/>
  <c r="O167" i="1"/>
  <c r="P167" i="1" s="1"/>
  <c r="AB653" i="1"/>
  <c r="D653" i="1"/>
  <c r="O653" i="1"/>
  <c r="P653" i="1" s="1"/>
  <c r="AB168" i="1" l="1"/>
  <c r="O168" i="1"/>
  <c r="P168" i="1" s="1"/>
  <c r="D169" i="1"/>
  <c r="AA170" i="1"/>
  <c r="AB654" i="1"/>
  <c r="D654" i="1"/>
  <c r="O654" i="1"/>
  <c r="P654" i="1" s="1"/>
  <c r="AB169" i="1" l="1"/>
  <c r="O169" i="1"/>
  <c r="P169" i="1" s="1"/>
  <c r="AA171" i="1"/>
  <c r="D170" i="1"/>
  <c r="AA657" i="1"/>
  <c r="AB655" i="1"/>
  <c r="D655" i="1"/>
  <c r="O655" i="1"/>
  <c r="P655" i="1" s="1"/>
  <c r="D171" i="1" l="1"/>
  <c r="AA172" i="1"/>
  <c r="AB170" i="1"/>
  <c r="O170" i="1"/>
  <c r="P170" i="1" s="1"/>
  <c r="AB656" i="1"/>
  <c r="D656" i="1"/>
  <c r="O656" i="1"/>
  <c r="P656" i="1" s="1"/>
  <c r="AA658" i="1"/>
  <c r="D172" i="1" l="1"/>
  <c r="AA173" i="1"/>
  <c r="AB171" i="1"/>
  <c r="O171" i="1"/>
  <c r="P171" i="1" s="1"/>
  <c r="AB657" i="1"/>
  <c r="D657" i="1"/>
  <c r="O657" i="1"/>
  <c r="P657" i="1" s="1"/>
  <c r="AA174" i="1" l="1"/>
  <c r="D173" i="1"/>
  <c r="AB172" i="1"/>
  <c r="O172" i="1"/>
  <c r="P172" i="1" s="1"/>
  <c r="AB658" i="1"/>
  <c r="D658" i="1"/>
  <c r="O658" i="1"/>
  <c r="P658" i="1" s="1"/>
  <c r="AB173" i="1" l="1"/>
  <c r="O173" i="1"/>
  <c r="P173" i="1" s="1"/>
  <c r="AA175" i="1"/>
  <c r="AA661" i="1"/>
  <c r="AB659" i="1"/>
  <c r="D659" i="1"/>
  <c r="AB174" i="1" l="1"/>
  <c r="O174" i="1"/>
  <c r="P174" i="1" s="1"/>
  <c r="D174" i="1"/>
  <c r="AA176" i="1"/>
  <c r="AB660" i="1"/>
  <c r="D660" i="1"/>
  <c r="AA662" i="1"/>
  <c r="AA177" i="1" l="1"/>
  <c r="AB175" i="1"/>
  <c r="O175" i="1"/>
  <c r="P175" i="1" s="1"/>
  <c r="D175" i="1"/>
  <c r="AB661" i="1"/>
  <c r="D661" i="1"/>
  <c r="AB176" i="1" l="1"/>
  <c r="O176" i="1"/>
  <c r="P176" i="1" s="1"/>
  <c r="D176" i="1"/>
  <c r="AA178" i="1"/>
  <c r="AB662" i="1"/>
  <c r="D662" i="1"/>
  <c r="O642" i="1"/>
  <c r="P642" i="1" s="1"/>
  <c r="D177" i="1" l="1"/>
  <c r="AB177" i="1"/>
  <c r="O177" i="1"/>
  <c r="P177" i="1" s="1"/>
  <c r="AA179" i="1"/>
  <c r="AB642" i="1"/>
  <c r="D642" i="1"/>
  <c r="AA665" i="1"/>
  <c r="D178" i="1" l="1"/>
  <c r="AB178" i="1"/>
  <c r="O178" i="1"/>
  <c r="P178" i="1" s="1"/>
  <c r="AA180" i="1"/>
  <c r="AB664" i="1"/>
  <c r="D664" i="1"/>
  <c r="AA666" i="1"/>
  <c r="D179" i="1" l="1"/>
  <c r="AB179" i="1"/>
  <c r="O179" i="1"/>
  <c r="P179" i="1" s="1"/>
  <c r="AB665" i="1"/>
  <c r="D665" i="1"/>
  <c r="AA667" i="1"/>
  <c r="D180" i="1" l="1"/>
  <c r="AB180" i="1"/>
  <c r="O180" i="1"/>
  <c r="P180" i="1" s="1"/>
  <c r="AA182" i="1"/>
  <c r="AB666" i="1"/>
  <c r="D666" i="1"/>
  <c r="AA668" i="1"/>
  <c r="D181" i="1" l="1"/>
  <c r="AB181" i="1"/>
  <c r="O181" i="1"/>
  <c r="P181" i="1" s="1"/>
  <c r="AA183" i="1"/>
  <c r="AB667" i="1"/>
  <c r="D667" i="1"/>
  <c r="AA669" i="1"/>
  <c r="D182" i="1" l="1"/>
  <c r="AB182" i="1"/>
  <c r="O182" i="1"/>
  <c r="P182" i="1" s="1"/>
  <c r="AB668" i="1"/>
  <c r="D668" i="1"/>
  <c r="AA670" i="1"/>
  <c r="D183" i="1" l="1"/>
  <c r="AB183" i="1"/>
  <c r="O183" i="1"/>
  <c r="P183" i="1" s="1"/>
  <c r="AB669" i="1"/>
  <c r="D669" i="1"/>
  <c r="AA671" i="1"/>
  <c r="D184" i="1" l="1"/>
  <c r="AB184" i="1"/>
  <c r="O184" i="1"/>
  <c r="P184" i="1" s="1"/>
  <c r="AB670" i="1"/>
  <c r="D670" i="1"/>
  <c r="D185" i="1" l="1"/>
  <c r="AB185" i="1"/>
  <c r="AB671" i="1"/>
  <c r="D671" i="1"/>
  <c r="AA188" i="1" l="1"/>
  <c r="D186" i="1"/>
  <c r="AB186" i="1"/>
  <c r="O186" i="1"/>
  <c r="P186" i="1" s="1"/>
  <c r="AB672" i="1"/>
  <c r="D672" i="1"/>
  <c r="AA674" i="1"/>
  <c r="D187" i="1" l="1"/>
  <c r="AB187" i="1"/>
  <c r="O187" i="1"/>
  <c r="P187" i="1" s="1"/>
  <c r="AA189" i="1"/>
  <c r="AB673" i="1"/>
  <c r="D673" i="1"/>
  <c r="AA675" i="1"/>
  <c r="D188" i="1" l="1"/>
  <c r="AB188" i="1"/>
  <c r="O188" i="1"/>
  <c r="P188" i="1" s="1"/>
  <c r="AB674" i="1"/>
  <c r="D674" i="1"/>
  <c r="AB675" i="1"/>
  <c r="D675" i="1"/>
  <c r="AB189" i="1" l="1"/>
  <c r="O189" i="1"/>
  <c r="P189" i="1" s="1"/>
  <c r="D189" i="1"/>
  <c r="D190" i="1" l="1"/>
  <c r="AB190" i="1"/>
  <c r="O190" i="1"/>
  <c r="P190" i="1" s="1"/>
  <c r="AA193" i="1" l="1"/>
  <c r="D191" i="1"/>
  <c r="AB191" i="1"/>
  <c r="O191" i="1"/>
  <c r="P191" i="1" s="1"/>
  <c r="AA194" i="1" l="1"/>
  <c r="D192" i="1"/>
  <c r="AB192" i="1"/>
  <c r="O192" i="1"/>
  <c r="P192" i="1" s="1"/>
  <c r="D193" i="1" l="1"/>
  <c r="AB193" i="1"/>
  <c r="O193" i="1"/>
  <c r="P193" i="1" s="1"/>
  <c r="D194" i="1" l="1"/>
  <c r="AB194" i="1"/>
  <c r="O194" i="1"/>
  <c r="P194" i="1" s="1"/>
  <c r="AA196" i="1"/>
  <c r="AA197" i="1" l="1"/>
  <c r="D195" i="1"/>
  <c r="AB195" i="1"/>
  <c r="D196" i="1" l="1"/>
  <c r="AB196" i="1"/>
  <c r="O196" i="1"/>
  <c r="P196" i="1" s="1"/>
  <c r="AA198" i="1"/>
  <c r="D197" i="1" l="1"/>
  <c r="AB197" i="1"/>
  <c r="O197" i="1"/>
  <c r="P197" i="1" s="1"/>
  <c r="AA199" i="1"/>
  <c r="AA200" i="1" l="1"/>
  <c r="D198" i="1"/>
  <c r="AB198" i="1"/>
  <c r="O198" i="1"/>
  <c r="P198" i="1" s="1"/>
  <c r="AA201" i="1" l="1"/>
  <c r="AB199" i="1"/>
  <c r="O199" i="1"/>
  <c r="P199" i="1" s="1"/>
  <c r="D199" i="1"/>
  <c r="D202" i="1"/>
  <c r="AB203" i="1"/>
  <c r="D203" i="1"/>
  <c r="O203" i="1"/>
  <c r="P203" i="1" s="1"/>
  <c r="AA205" i="1"/>
  <c r="D200" i="1" l="1"/>
  <c r="AB200" i="1"/>
  <c r="O200" i="1"/>
  <c r="P200" i="1" s="1"/>
  <c r="D201" i="1"/>
  <c r="AB201" i="1"/>
  <c r="O201" i="1"/>
  <c r="P201" i="1" s="1"/>
  <c r="AB204" i="1"/>
  <c r="D204" i="1"/>
  <c r="O204" i="1"/>
  <c r="P204" i="1" s="1"/>
  <c r="AA206" i="1"/>
  <c r="D205" i="1"/>
  <c r="AA207" i="1" l="1"/>
  <c r="AB205" i="1"/>
  <c r="O205" i="1"/>
  <c r="P205" i="1" s="1"/>
  <c r="AB206" i="1" l="1"/>
  <c r="D206" i="1"/>
  <c r="O206" i="1"/>
  <c r="P206" i="1" s="1"/>
  <c r="AA208" i="1"/>
  <c r="D207" i="1"/>
  <c r="AA209" i="1" l="1"/>
  <c r="AB207" i="1"/>
  <c r="O207" i="1"/>
  <c r="P207" i="1" s="1"/>
  <c r="AA210" i="1" l="1"/>
  <c r="D209" i="1"/>
  <c r="AB208" i="1"/>
  <c r="D208" i="1"/>
  <c r="O208" i="1"/>
  <c r="P208" i="1" s="1"/>
  <c r="AB209" i="1" l="1"/>
  <c r="O209" i="1"/>
  <c r="P209" i="1" s="1"/>
  <c r="AA211" i="1"/>
  <c r="AA212" i="1" l="1"/>
  <c r="D211" i="1"/>
  <c r="AB210" i="1"/>
  <c r="D210" i="1"/>
  <c r="O210" i="1"/>
  <c r="P210" i="1" s="1"/>
  <c r="AB211" i="1" l="1"/>
  <c r="O211" i="1"/>
  <c r="P211" i="1" s="1"/>
  <c r="AA213" i="1"/>
  <c r="AB212" i="1" l="1"/>
  <c r="D212" i="1"/>
  <c r="O212" i="1"/>
  <c r="P212" i="1" s="1"/>
  <c r="AA214" i="1"/>
  <c r="D213" i="1"/>
  <c r="AA215" i="1" l="1"/>
  <c r="AB213" i="1"/>
  <c r="O213" i="1"/>
  <c r="P213" i="1" s="1"/>
  <c r="AB214" i="1" l="1"/>
  <c r="D214" i="1"/>
  <c r="O214" i="1"/>
  <c r="P214" i="1" s="1"/>
  <c r="AA216" i="1"/>
  <c r="D216" i="1" l="1"/>
  <c r="AA217" i="1"/>
  <c r="AB215" i="1"/>
  <c r="D215" i="1"/>
  <c r="O215" i="1"/>
  <c r="P215" i="1" s="1"/>
  <c r="AA218" i="1" l="1"/>
  <c r="AB216" i="1"/>
  <c r="O216" i="1"/>
  <c r="P216" i="1" s="1"/>
  <c r="AB217" i="1" l="1"/>
  <c r="D217" i="1"/>
  <c r="O217" i="1"/>
  <c r="P217" i="1" s="1"/>
  <c r="AB218" i="1" l="1"/>
  <c r="D218" i="1"/>
  <c r="O218" i="1"/>
  <c r="P218" i="1" s="1"/>
  <c r="AB219" i="1" l="1"/>
  <c r="D219" i="1"/>
  <c r="O219" i="1"/>
  <c r="P219" i="1" s="1"/>
  <c r="D220" i="1" l="1"/>
  <c r="O220" i="1" l="1"/>
  <c r="P220" i="1" s="1"/>
  <c r="D221" i="1" l="1"/>
  <c r="O221" i="1"/>
  <c r="P221" i="1" s="1"/>
  <c r="AB222" i="1" l="1"/>
  <c r="D222" i="1"/>
  <c r="O222" i="1"/>
  <c r="P222" i="1" s="1"/>
  <c r="AB223" i="1" l="1"/>
  <c r="D223" i="1"/>
  <c r="O223" i="1"/>
  <c r="P223" i="1" s="1"/>
  <c r="D224" i="1"/>
  <c r="AB224" i="1" l="1"/>
  <c r="O224" i="1"/>
  <c r="P224" i="1" s="1"/>
  <c r="AB225" i="1" l="1"/>
  <c r="D225" i="1"/>
  <c r="O225" i="1"/>
  <c r="P225" i="1" s="1"/>
  <c r="AA227" i="1"/>
  <c r="AB226" i="1" l="1"/>
  <c r="D226" i="1"/>
  <c r="AA228" i="1"/>
  <c r="AB227" i="1" l="1"/>
  <c r="D227" i="1"/>
  <c r="AA229" i="1"/>
  <c r="AB228" i="1" l="1"/>
  <c r="D228" i="1"/>
  <c r="O228" i="1"/>
  <c r="P228" i="1" s="1"/>
  <c r="AA230" i="1"/>
  <c r="AA231" i="1" l="1"/>
  <c r="D230" i="1"/>
  <c r="AB229" i="1"/>
  <c r="D229" i="1"/>
  <c r="O229" i="1"/>
  <c r="P229" i="1" s="1"/>
  <c r="AB230" i="1" l="1"/>
  <c r="O230" i="1"/>
  <c r="P230" i="1" s="1"/>
  <c r="AB231" i="1" l="1"/>
  <c r="D231" i="1"/>
  <c r="O231" i="1"/>
  <c r="P231" i="1" s="1"/>
  <c r="AB232" i="1" l="1"/>
  <c r="D232" i="1"/>
  <c r="O232" i="1"/>
  <c r="P232" i="1" s="1"/>
  <c r="AB233" i="1" l="1"/>
  <c r="D233" i="1"/>
  <c r="O233" i="1"/>
  <c r="P233" i="1" s="1"/>
  <c r="AA235" i="1"/>
  <c r="AA236" i="1" l="1"/>
  <c r="AB234" i="1"/>
  <c r="D234" i="1"/>
  <c r="O234" i="1"/>
  <c r="P234" i="1" s="1"/>
  <c r="AA237" i="1" l="1"/>
  <c r="AB235" i="1"/>
  <c r="O235" i="1"/>
  <c r="P235" i="1" s="1"/>
  <c r="AB236" i="1" l="1"/>
  <c r="O236" i="1"/>
  <c r="P236" i="1" s="1"/>
  <c r="AA238" i="1"/>
  <c r="AA239" i="1" l="1"/>
  <c r="AB237" i="1"/>
  <c r="D237" i="1"/>
  <c r="O237" i="1"/>
  <c r="P237" i="1" s="1"/>
  <c r="AB238" i="1" l="1"/>
  <c r="D238" i="1"/>
  <c r="O238" i="1"/>
  <c r="P238" i="1" s="1"/>
  <c r="AB239" i="1" l="1"/>
  <c r="D239" i="1"/>
  <c r="O239" i="1"/>
  <c r="P239" i="1" s="1"/>
  <c r="AA242" i="1" l="1"/>
  <c r="AB240" i="1"/>
  <c r="D240" i="1"/>
  <c r="O240" i="1"/>
  <c r="P240" i="1" s="1"/>
  <c r="AB241" i="1" l="1"/>
  <c r="D241" i="1"/>
  <c r="O241" i="1"/>
  <c r="P241" i="1" s="1"/>
  <c r="AA243" i="1"/>
  <c r="AA244" i="1" l="1"/>
  <c r="AB242" i="1"/>
  <c r="D242" i="1"/>
  <c r="O242" i="1"/>
  <c r="P242" i="1" s="1"/>
  <c r="AB243" i="1" l="1"/>
  <c r="D243" i="1"/>
  <c r="O243" i="1"/>
  <c r="P243" i="1" s="1"/>
  <c r="AB244" i="1" l="1"/>
  <c r="D244" i="1"/>
  <c r="O244" i="1"/>
  <c r="P244" i="1" s="1"/>
  <c r="AA247" i="1" l="1"/>
  <c r="AB245" i="1"/>
  <c r="D245" i="1"/>
  <c r="O245" i="1"/>
  <c r="P245" i="1" s="1"/>
  <c r="AB246" i="1" l="1"/>
  <c r="D246" i="1"/>
  <c r="O246" i="1"/>
  <c r="P246" i="1" s="1"/>
  <c r="AA248" i="1"/>
  <c r="AB247" i="1" l="1"/>
  <c r="D247" i="1"/>
  <c r="O247" i="1"/>
  <c r="P247" i="1" s="1"/>
  <c r="AA249" i="1"/>
  <c r="AA250" i="1" l="1"/>
  <c r="AB248" i="1"/>
  <c r="D248" i="1"/>
  <c r="O248" i="1"/>
  <c r="P248" i="1" s="1"/>
  <c r="AB249" i="1" l="1"/>
  <c r="D249" i="1"/>
  <c r="O249" i="1"/>
  <c r="P249" i="1" s="1"/>
  <c r="AA251" i="1"/>
  <c r="AA252" i="1" l="1"/>
  <c r="AB250" i="1"/>
  <c r="D250" i="1"/>
  <c r="O250" i="1"/>
  <c r="P250" i="1" s="1"/>
  <c r="AA253" i="1" l="1"/>
  <c r="AB251" i="1"/>
  <c r="D251" i="1"/>
  <c r="O251" i="1"/>
  <c r="P251" i="1" s="1"/>
  <c r="AB252" i="1" l="1"/>
  <c r="D252" i="1"/>
  <c r="O252" i="1"/>
  <c r="P252" i="1" s="1"/>
  <c r="AA255" i="1" l="1"/>
  <c r="AB253" i="1"/>
  <c r="D253" i="1"/>
  <c r="O253" i="1"/>
  <c r="P253" i="1" s="1"/>
  <c r="AB254" i="1" l="1"/>
  <c r="D254" i="1"/>
  <c r="O254" i="1"/>
  <c r="P254" i="1" s="1"/>
  <c r="AB255" i="1" l="1"/>
  <c r="D255" i="1"/>
  <c r="O255" i="1"/>
  <c r="P255" i="1" s="1"/>
  <c r="AA257" i="1"/>
  <c r="AA258" i="1" l="1"/>
  <c r="AB256" i="1"/>
  <c r="D256" i="1"/>
  <c r="O256" i="1"/>
  <c r="P256" i="1" s="1"/>
  <c r="AB257" i="1" l="1"/>
  <c r="D257" i="1"/>
  <c r="O257" i="1"/>
  <c r="P257" i="1" s="1"/>
  <c r="AB258" i="1" l="1"/>
  <c r="D258" i="1"/>
  <c r="O258" i="1"/>
  <c r="P258" i="1" s="1"/>
  <c r="AA261" i="1" l="1"/>
  <c r="AB259" i="1"/>
  <c r="D259" i="1"/>
  <c r="O259" i="1"/>
  <c r="P259" i="1" s="1"/>
  <c r="AB260" i="1" l="1"/>
  <c r="D260" i="1"/>
  <c r="O260" i="1"/>
  <c r="P260" i="1" s="1"/>
  <c r="AB261" i="1" l="1"/>
  <c r="D261" i="1"/>
  <c r="O261" i="1"/>
  <c r="P261" i="1" s="1"/>
  <c r="AB262" i="1" l="1"/>
  <c r="D262" i="1"/>
  <c r="O262" i="1"/>
  <c r="P262" i="1" s="1"/>
  <c r="AA265" i="1" l="1"/>
  <c r="AB263" i="1"/>
  <c r="D263" i="1"/>
  <c r="O263" i="1"/>
  <c r="P263" i="1" s="1"/>
  <c r="AB264" i="1" l="1"/>
  <c r="D264" i="1"/>
  <c r="O264" i="1"/>
  <c r="P264" i="1" s="1"/>
  <c r="AA266" i="1"/>
  <c r="AA267" i="1" l="1"/>
  <c r="AB265" i="1"/>
  <c r="D265" i="1"/>
  <c r="O265" i="1"/>
  <c r="P265" i="1" s="1"/>
  <c r="AB266" i="1" l="1"/>
  <c r="D266" i="1"/>
  <c r="O266" i="1"/>
  <c r="P266" i="1" s="1"/>
  <c r="AB267" i="1" l="1"/>
  <c r="D267" i="1"/>
  <c r="O267" i="1"/>
  <c r="P267" i="1" s="1"/>
  <c r="AA270" i="1" l="1"/>
  <c r="AB268" i="1"/>
  <c r="D268" i="1"/>
  <c r="O268" i="1"/>
  <c r="P268" i="1" s="1"/>
  <c r="AB269" i="1" l="1"/>
  <c r="D269" i="1"/>
  <c r="O269" i="1"/>
  <c r="P269" i="1" s="1"/>
  <c r="AA271" i="1"/>
  <c r="AB270" i="1" l="1"/>
  <c r="D270" i="1"/>
  <c r="O270" i="1"/>
  <c r="P270" i="1" s="1"/>
  <c r="AB271" i="1" l="1"/>
  <c r="D271" i="1"/>
  <c r="O271" i="1"/>
  <c r="P271" i="1" s="1"/>
  <c r="AB272" i="1" l="1"/>
  <c r="D272" i="1"/>
  <c r="O272" i="1"/>
  <c r="P272" i="1" s="1"/>
  <c r="AB273" i="1" l="1"/>
  <c r="D273" i="1"/>
  <c r="O273" i="1"/>
  <c r="P273" i="1" s="1"/>
  <c r="AA276" i="1" l="1"/>
  <c r="AB274" i="1"/>
  <c r="D274" i="1"/>
  <c r="O274" i="1"/>
  <c r="P274" i="1" s="1"/>
  <c r="AB275" i="1" l="1"/>
  <c r="D275" i="1"/>
  <c r="O275" i="1"/>
  <c r="P275" i="1" s="1"/>
  <c r="AB276" i="1" l="1"/>
  <c r="D276" i="1"/>
  <c r="O276" i="1"/>
  <c r="P276" i="1" s="1"/>
  <c r="AB277" i="1" l="1"/>
  <c r="D277" i="1"/>
  <c r="O277" i="1"/>
  <c r="P277" i="1" s="1"/>
  <c r="AA279" i="1"/>
  <c r="AB278" i="1" l="1"/>
  <c r="D278" i="1"/>
  <c r="O278" i="1"/>
  <c r="P278" i="1" s="1"/>
  <c r="AA280" i="1"/>
  <c r="AA281" i="1" l="1"/>
  <c r="AB279" i="1"/>
  <c r="D279" i="1"/>
  <c r="O279" i="1"/>
  <c r="P279" i="1" s="1"/>
  <c r="AB280" i="1" l="1"/>
  <c r="D280" i="1"/>
  <c r="O280" i="1"/>
  <c r="P280" i="1" s="1"/>
  <c r="AB281" i="1" l="1"/>
  <c r="D281" i="1"/>
  <c r="O281" i="1"/>
  <c r="P281" i="1" s="1"/>
  <c r="AA284" i="1" l="1"/>
  <c r="D283" i="1"/>
  <c r="AB282" i="1"/>
  <c r="D282" i="1"/>
  <c r="O282" i="1"/>
  <c r="P282" i="1" s="1"/>
  <c r="AB283" i="1" l="1"/>
  <c r="O283" i="1"/>
  <c r="P283" i="1" s="1"/>
  <c r="AA285" i="1"/>
  <c r="AB284" i="1" l="1"/>
  <c r="D284" i="1"/>
  <c r="O284" i="1"/>
  <c r="P284" i="1" s="1"/>
  <c r="AB285" i="1" l="1"/>
  <c r="D285" i="1"/>
  <c r="O285" i="1"/>
  <c r="P285" i="1" s="1"/>
  <c r="AA287" i="1"/>
  <c r="AB286" i="1" l="1"/>
  <c r="D286" i="1"/>
  <c r="O286" i="1"/>
  <c r="P286" i="1" s="1"/>
  <c r="AB287" i="1" l="1"/>
  <c r="D287" i="1"/>
  <c r="O287" i="1"/>
  <c r="P287" i="1" s="1"/>
  <c r="AB288" i="1" l="1"/>
  <c r="D288" i="1"/>
  <c r="O288" i="1"/>
  <c r="P288" i="1" s="1"/>
  <c r="AA290" i="1"/>
  <c r="AB289" i="1" l="1"/>
  <c r="D289" i="1"/>
  <c r="O289" i="1"/>
  <c r="P289" i="1" s="1"/>
  <c r="AA292" i="1" l="1"/>
  <c r="AB290" i="1"/>
  <c r="D290" i="1"/>
  <c r="O290" i="1"/>
  <c r="P290" i="1" s="1"/>
  <c r="AB291" i="1" l="1"/>
  <c r="D291" i="1"/>
  <c r="AB292" i="1" l="1"/>
  <c r="D292" i="1"/>
  <c r="O292" i="1"/>
  <c r="P292" i="1" s="1"/>
  <c r="AB293" i="1" l="1"/>
  <c r="D293" i="1"/>
  <c r="O293" i="1"/>
  <c r="P293" i="1" s="1"/>
  <c r="AB294" i="1" l="1"/>
  <c r="D294" i="1"/>
  <c r="O294" i="1"/>
  <c r="P294" i="1" s="1"/>
  <c r="AB295" i="1" l="1"/>
  <c r="D295" i="1"/>
  <c r="O295" i="1"/>
  <c r="P295" i="1" s="1"/>
  <c r="AA298" i="1" l="1"/>
  <c r="AB296" i="1"/>
  <c r="D296" i="1"/>
  <c r="O296" i="1"/>
  <c r="P296" i="1" s="1"/>
  <c r="AB297" i="1" l="1"/>
  <c r="D297" i="1"/>
  <c r="O297" i="1"/>
  <c r="P297" i="1" s="1"/>
  <c r="AA299" i="1"/>
  <c r="D298" i="1"/>
  <c r="AA300" i="1" l="1"/>
  <c r="AB298" i="1"/>
  <c r="O298" i="1"/>
  <c r="P298" i="1" s="1"/>
  <c r="AB299" i="1" l="1"/>
  <c r="D299" i="1"/>
  <c r="O299" i="1"/>
  <c r="P299" i="1" s="1"/>
  <c r="AB300" i="1" l="1"/>
  <c r="D300" i="1"/>
  <c r="O300" i="1"/>
  <c r="P300" i="1" s="1"/>
  <c r="AB301" i="1" l="1"/>
  <c r="D301" i="1"/>
  <c r="O301" i="1"/>
  <c r="P301" i="1" s="1"/>
  <c r="AA304" i="1" l="1"/>
  <c r="AB302" i="1"/>
  <c r="D302" i="1"/>
  <c r="O302" i="1"/>
  <c r="P302" i="1" s="1"/>
  <c r="AB303" i="1" l="1"/>
  <c r="D303" i="1"/>
  <c r="O303" i="1"/>
  <c r="P303" i="1" s="1"/>
  <c r="AA305" i="1"/>
  <c r="AA306" i="1" l="1"/>
  <c r="AA307" i="1" s="1"/>
  <c r="AB304" i="1"/>
  <c r="D304" i="1"/>
  <c r="O304" i="1"/>
  <c r="P304" i="1" s="1"/>
  <c r="AB305" i="1" l="1"/>
  <c r="D305" i="1"/>
  <c r="O305" i="1"/>
  <c r="P305" i="1" s="1"/>
  <c r="AA308" i="1" l="1"/>
  <c r="AB306" i="1"/>
  <c r="D306" i="1"/>
  <c r="O306" i="1"/>
  <c r="P306" i="1" s="1"/>
  <c r="AB307" i="1" l="1"/>
  <c r="D307" i="1"/>
  <c r="O307" i="1"/>
  <c r="P307" i="1" s="1"/>
  <c r="AB308" i="1" l="1"/>
  <c r="D308" i="1"/>
  <c r="O308" i="1"/>
  <c r="P308" i="1" s="1"/>
  <c r="AA310" i="1"/>
  <c r="AB309" i="1" l="1"/>
  <c r="D309" i="1"/>
  <c r="O309" i="1"/>
  <c r="P309" i="1" s="1"/>
  <c r="AB310" i="1" l="1"/>
  <c r="D310" i="1"/>
  <c r="O310" i="1"/>
  <c r="P310" i="1" s="1"/>
  <c r="AA313" i="1" l="1"/>
  <c r="D312" i="1"/>
  <c r="AB311" i="1"/>
  <c r="D311" i="1"/>
  <c r="O311" i="1"/>
  <c r="P311" i="1" s="1"/>
  <c r="AB312" i="1" l="1"/>
  <c r="O312" i="1"/>
  <c r="P312" i="1" s="1"/>
  <c r="AA314" i="1"/>
  <c r="D313" i="1"/>
  <c r="D314" i="1" l="1"/>
  <c r="AB313" i="1"/>
  <c r="O313" i="1"/>
  <c r="P313" i="1" s="1"/>
  <c r="AB314" i="1" l="1"/>
  <c r="O314" i="1"/>
  <c r="P314" i="1" s="1"/>
  <c r="AB315" i="1" l="1"/>
  <c r="D315" i="1"/>
  <c r="O315" i="1"/>
  <c r="P315" i="1" s="1"/>
  <c r="AB316" i="1" l="1"/>
  <c r="D316" i="1"/>
  <c r="O316" i="1"/>
  <c r="P316" i="1" s="1"/>
  <c r="AA318" i="1"/>
  <c r="AA319" i="1" l="1"/>
  <c r="AB317" i="1"/>
  <c r="D317" i="1"/>
  <c r="O317" i="1"/>
  <c r="P317" i="1" s="1"/>
  <c r="AB318" i="1" l="1"/>
  <c r="D318" i="1"/>
  <c r="O318" i="1"/>
  <c r="P318" i="1" s="1"/>
  <c r="AA320" i="1"/>
  <c r="AA321" i="1" l="1"/>
  <c r="D320" i="1"/>
  <c r="AB319" i="1"/>
  <c r="D319" i="1"/>
  <c r="O319" i="1"/>
  <c r="P319" i="1" s="1"/>
  <c r="AB320" i="1" l="1"/>
  <c r="O320" i="1"/>
  <c r="P320" i="1" s="1"/>
  <c r="AA322" i="1"/>
  <c r="D321" i="1"/>
  <c r="AA323" i="1" l="1"/>
  <c r="AB321" i="1"/>
  <c r="O321" i="1"/>
  <c r="P321" i="1" s="1"/>
  <c r="AB322" i="1" l="1"/>
  <c r="D322" i="1"/>
  <c r="O322" i="1"/>
  <c r="P322" i="1" s="1"/>
  <c r="AA324" i="1"/>
  <c r="AB323" i="1" l="1"/>
  <c r="D323" i="1"/>
  <c r="O323" i="1"/>
  <c r="P323" i="1" s="1"/>
  <c r="AA325" i="1"/>
  <c r="D324" i="1"/>
  <c r="AB324" i="1" l="1"/>
  <c r="O324" i="1"/>
  <c r="P324" i="1" s="1"/>
  <c r="AB325" i="1" l="1"/>
  <c r="D325" i="1"/>
  <c r="O325" i="1"/>
  <c r="P325" i="1" s="1"/>
  <c r="AB326" i="1" l="1"/>
  <c r="D326" i="1"/>
  <c r="O326" i="1"/>
  <c r="P326" i="1" s="1"/>
  <c r="AB327" i="1" l="1"/>
  <c r="D327" i="1"/>
  <c r="O327" i="1"/>
  <c r="P327" i="1" s="1"/>
  <c r="AA329" i="1"/>
  <c r="AA330" i="1" l="1"/>
  <c r="AB328" i="1"/>
  <c r="D328" i="1"/>
  <c r="O328" i="1"/>
  <c r="P328" i="1" s="1"/>
  <c r="AB329" i="1" l="1"/>
  <c r="D329" i="1"/>
  <c r="O329" i="1"/>
  <c r="P329" i="1" s="1"/>
  <c r="AA332" i="1" l="1"/>
  <c r="AB330" i="1"/>
  <c r="D330" i="1"/>
  <c r="O330" i="1"/>
  <c r="P330" i="1" s="1"/>
  <c r="AB331" i="1" l="1"/>
  <c r="D331" i="1"/>
  <c r="O331" i="1"/>
  <c r="P331" i="1" s="1"/>
  <c r="AA333" i="1"/>
  <c r="AA334" i="1" l="1"/>
  <c r="AB332" i="1"/>
  <c r="D332" i="1"/>
  <c r="O332" i="1"/>
  <c r="P332" i="1" s="1"/>
  <c r="AB333" i="1" l="1"/>
  <c r="D333" i="1"/>
  <c r="O333" i="1"/>
  <c r="P333" i="1" s="1"/>
  <c r="AA335" i="1"/>
  <c r="D334" i="1"/>
  <c r="AA336" i="1" l="1"/>
  <c r="D335" i="1"/>
  <c r="AB334" i="1"/>
  <c r="O334" i="1"/>
  <c r="P334" i="1" s="1"/>
  <c r="AB335" i="1" l="1"/>
  <c r="O335" i="1"/>
  <c r="P335" i="1" s="1"/>
  <c r="AA337" i="1"/>
  <c r="D336" i="1"/>
  <c r="AA338" i="1" l="1"/>
  <c r="D337" i="1"/>
  <c r="AB336" i="1"/>
  <c r="O336" i="1"/>
  <c r="P336" i="1" s="1"/>
  <c r="AB337" i="1" l="1"/>
  <c r="O337" i="1"/>
  <c r="P337" i="1" s="1"/>
  <c r="D338" i="1"/>
  <c r="AB338" i="1" l="1"/>
  <c r="O338" i="1"/>
  <c r="P338" i="1" s="1"/>
  <c r="AB339" i="1" l="1"/>
  <c r="D339" i="1"/>
  <c r="O339" i="1"/>
  <c r="P339" i="1" s="1"/>
  <c r="AB340" i="1" l="1"/>
  <c r="D340" i="1"/>
  <c r="O340" i="1"/>
  <c r="P340" i="1" s="1"/>
  <c r="AB341" i="1" l="1"/>
  <c r="D341" i="1"/>
  <c r="O341" i="1"/>
  <c r="P341" i="1" s="1"/>
  <c r="AB342" i="1" l="1"/>
  <c r="D342" i="1"/>
  <c r="O342" i="1"/>
  <c r="P342" i="1" s="1"/>
  <c r="AB343" i="1" l="1"/>
  <c r="O343" i="1"/>
  <c r="P343" i="1" s="1"/>
  <c r="AB344" i="1" l="1"/>
  <c r="D344" i="1"/>
  <c r="O344" i="1"/>
  <c r="P344" i="1" s="1"/>
  <c r="AA346" i="1"/>
  <c r="AA347" i="1" l="1"/>
  <c r="AB345" i="1"/>
  <c r="O345" i="1"/>
  <c r="P345" i="1" s="1"/>
  <c r="D345" i="1"/>
  <c r="AB346" i="1" l="1"/>
  <c r="D346" i="1"/>
  <c r="O346" i="1"/>
  <c r="P346" i="1" s="1"/>
  <c r="AA348" i="1"/>
  <c r="AB347" i="1" l="1"/>
  <c r="O347" i="1"/>
  <c r="P347" i="1" s="1"/>
  <c r="D347" i="1"/>
  <c r="AB348" i="1" l="1"/>
  <c r="D348" i="1"/>
  <c r="O348" i="1"/>
  <c r="P348" i="1" s="1"/>
  <c r="AA350" i="1"/>
  <c r="AA351" i="1" l="1"/>
  <c r="AB349" i="1"/>
  <c r="D349" i="1"/>
  <c r="O349" i="1"/>
  <c r="P349" i="1" s="1"/>
  <c r="AB350" i="1" l="1"/>
  <c r="D350" i="1"/>
  <c r="O350" i="1"/>
  <c r="P350" i="1" s="1"/>
  <c r="AA352" i="1"/>
  <c r="D351" i="1"/>
  <c r="AA353" i="1" l="1"/>
  <c r="AB351" i="1"/>
  <c r="O351" i="1"/>
  <c r="P351" i="1" s="1"/>
  <c r="AB352" i="1" l="1"/>
  <c r="D352" i="1"/>
  <c r="O352" i="1"/>
  <c r="P352" i="1" s="1"/>
  <c r="AA354" i="1"/>
  <c r="AA355" i="1" l="1"/>
  <c r="D354" i="1"/>
  <c r="AB353" i="1"/>
  <c r="D353" i="1"/>
  <c r="O353" i="1"/>
  <c r="P353" i="1" s="1"/>
  <c r="AB354" i="1" l="1"/>
  <c r="O354" i="1"/>
  <c r="P354" i="1" s="1"/>
  <c r="AA356" i="1"/>
  <c r="AB355" i="1" l="1"/>
  <c r="D355" i="1"/>
  <c r="AA357" i="1"/>
  <c r="AA358" i="1" l="1"/>
  <c r="AB356" i="1"/>
  <c r="D356" i="1"/>
  <c r="AB357" i="1" l="1"/>
  <c r="D357" i="1"/>
  <c r="AA359" i="1"/>
  <c r="AA360" i="1" l="1"/>
  <c r="AB358" i="1"/>
  <c r="D358" i="1"/>
  <c r="AB359" i="1" l="1"/>
  <c r="D359" i="1"/>
  <c r="AA361" i="1"/>
  <c r="AA362" i="1" l="1"/>
  <c r="D361" i="1"/>
  <c r="AB360" i="1"/>
  <c r="D360" i="1"/>
  <c r="O360" i="1"/>
  <c r="P360" i="1" s="1"/>
  <c r="AB361" i="1" l="1"/>
  <c r="O361" i="1"/>
  <c r="P361" i="1" s="1"/>
  <c r="AA363" i="1"/>
  <c r="D362" i="1"/>
  <c r="AA364" i="1" l="1"/>
  <c r="D363" i="1"/>
  <c r="AB362" i="1"/>
  <c r="O362" i="1"/>
  <c r="P362" i="1" s="1"/>
  <c r="AB363" i="1" l="1"/>
  <c r="O363" i="1"/>
  <c r="P363" i="1" s="1"/>
  <c r="AA365" i="1"/>
  <c r="AA366" i="1" l="1"/>
  <c r="AB364" i="1"/>
  <c r="D364" i="1"/>
  <c r="AB365" i="1" l="1"/>
  <c r="D365" i="1"/>
  <c r="AA367" i="1"/>
  <c r="AA368" i="1" l="1"/>
  <c r="AB366" i="1"/>
  <c r="D366" i="1"/>
  <c r="AB367" i="1" l="1"/>
  <c r="D367" i="1"/>
  <c r="AA369" i="1"/>
  <c r="AA370" i="1" l="1"/>
  <c r="AB368" i="1"/>
  <c r="D368" i="1"/>
  <c r="O368" i="1"/>
  <c r="P368" i="1" s="1"/>
  <c r="AB369" i="1" l="1"/>
  <c r="D369" i="1"/>
  <c r="O369" i="1"/>
  <c r="P369" i="1" s="1"/>
  <c r="AA371" i="1"/>
  <c r="AA372" i="1" l="1"/>
  <c r="AB370" i="1"/>
  <c r="O370" i="1"/>
  <c r="P370" i="1" s="1"/>
  <c r="AA373" i="1" l="1"/>
  <c r="D372" i="1"/>
  <c r="AB371" i="1"/>
  <c r="D371" i="1"/>
  <c r="O371" i="1"/>
  <c r="P371" i="1" s="1"/>
  <c r="AB372" i="1" l="1"/>
  <c r="O372" i="1"/>
  <c r="P372" i="1" s="1"/>
  <c r="AA374" i="1"/>
  <c r="D373" i="1"/>
  <c r="AA375" i="1" l="1"/>
  <c r="D374" i="1"/>
  <c r="AB373" i="1"/>
  <c r="O373" i="1"/>
  <c r="P373" i="1" s="1"/>
  <c r="AB374" i="1" l="1"/>
  <c r="O374" i="1"/>
  <c r="P374" i="1" s="1"/>
  <c r="AA376" i="1"/>
  <c r="D375" i="1"/>
  <c r="AA377" i="1" l="1"/>
  <c r="D376" i="1"/>
  <c r="AB375" i="1"/>
  <c r="O375" i="1"/>
  <c r="P375" i="1" s="1"/>
  <c r="AB376" i="1" l="1"/>
  <c r="O376" i="1"/>
  <c r="P376" i="1" s="1"/>
  <c r="AA378" i="1"/>
  <c r="D377" i="1"/>
  <c r="AA379" i="1" l="1"/>
  <c r="D378" i="1"/>
  <c r="AB377" i="1"/>
  <c r="O377" i="1"/>
  <c r="P377" i="1" s="1"/>
  <c r="AB378" i="1" l="1"/>
  <c r="O378" i="1"/>
  <c r="P378" i="1" s="1"/>
  <c r="AA380" i="1"/>
  <c r="D379" i="1"/>
  <c r="AA381" i="1" l="1"/>
  <c r="D380" i="1"/>
  <c r="AB379" i="1"/>
  <c r="O379" i="1"/>
  <c r="P379" i="1" s="1"/>
  <c r="AB380" i="1" l="1"/>
  <c r="O380" i="1"/>
  <c r="P380" i="1" s="1"/>
  <c r="AA383" i="1" l="1"/>
  <c r="AB381" i="1"/>
  <c r="D381" i="1"/>
  <c r="O381" i="1"/>
  <c r="P381" i="1" s="1"/>
  <c r="AB382" i="1" l="1"/>
  <c r="D382" i="1"/>
  <c r="O382" i="1"/>
  <c r="P382" i="1" s="1"/>
  <c r="AA384" i="1"/>
  <c r="AB383" i="1" l="1"/>
  <c r="D383" i="1"/>
  <c r="O383" i="1"/>
  <c r="P383" i="1" s="1"/>
  <c r="AA385" i="1"/>
  <c r="AB384" i="1" l="1"/>
  <c r="D384" i="1"/>
  <c r="O384" i="1"/>
  <c r="P384" i="1" s="1"/>
  <c r="AA386" i="1"/>
  <c r="AB385" i="1" l="1"/>
  <c r="D385" i="1"/>
  <c r="O385" i="1"/>
  <c r="P385" i="1" s="1"/>
  <c r="AA387" i="1"/>
  <c r="AB386" i="1" l="1"/>
  <c r="D386" i="1"/>
  <c r="O386" i="1"/>
  <c r="P386" i="1" s="1"/>
  <c r="AA388" i="1"/>
  <c r="AA389" i="1" l="1"/>
  <c r="AB387" i="1"/>
  <c r="D387" i="1"/>
  <c r="O387" i="1"/>
  <c r="P387" i="1" s="1"/>
  <c r="AB388" i="1" l="1"/>
  <c r="D388" i="1"/>
  <c r="O388" i="1"/>
  <c r="P388" i="1" s="1"/>
  <c r="AA390" i="1"/>
  <c r="AB389" i="1" l="1"/>
  <c r="D389" i="1"/>
  <c r="O389" i="1"/>
  <c r="P389" i="1" s="1"/>
  <c r="AA391" i="1"/>
  <c r="AB390" i="1" l="1"/>
  <c r="D390" i="1"/>
  <c r="O390" i="1"/>
  <c r="P390" i="1" s="1"/>
  <c r="AA392" i="1"/>
  <c r="AB391" i="1" l="1"/>
  <c r="D391" i="1"/>
  <c r="O391" i="1"/>
  <c r="P391" i="1" s="1"/>
  <c r="AA393" i="1"/>
  <c r="AB392" i="1" l="1"/>
  <c r="D392" i="1"/>
  <c r="O392" i="1"/>
  <c r="P392" i="1" s="1"/>
  <c r="AA394" i="1"/>
  <c r="AB393" i="1" l="1"/>
  <c r="D393" i="1"/>
  <c r="O393" i="1"/>
  <c r="P393" i="1" s="1"/>
  <c r="AA395" i="1"/>
  <c r="AB394" i="1" l="1"/>
  <c r="D394" i="1"/>
  <c r="O394" i="1"/>
  <c r="P394" i="1" s="1"/>
  <c r="AA396" i="1"/>
  <c r="AB395" i="1" l="1"/>
  <c r="D395" i="1"/>
  <c r="O395" i="1"/>
  <c r="P395" i="1" s="1"/>
  <c r="AA397" i="1"/>
  <c r="AB396" i="1" l="1"/>
  <c r="D396" i="1"/>
  <c r="O396" i="1"/>
  <c r="P396" i="1" s="1"/>
  <c r="AA398" i="1"/>
  <c r="AB397" i="1" l="1"/>
  <c r="D397" i="1"/>
  <c r="O397" i="1"/>
  <c r="P397" i="1" s="1"/>
  <c r="AA399" i="1"/>
  <c r="AB398" i="1" l="1"/>
  <c r="D398" i="1"/>
  <c r="O398" i="1"/>
  <c r="P398" i="1" s="1"/>
  <c r="AA400" i="1"/>
  <c r="AB399" i="1" l="1"/>
  <c r="D399" i="1"/>
  <c r="O399" i="1"/>
  <c r="P399" i="1" s="1"/>
  <c r="AA401" i="1"/>
  <c r="AB400" i="1" l="1"/>
  <c r="D400" i="1"/>
  <c r="O400" i="1"/>
  <c r="P400" i="1" s="1"/>
  <c r="AA402" i="1"/>
  <c r="AB401" i="1" l="1"/>
  <c r="D401" i="1"/>
  <c r="O401" i="1"/>
  <c r="P401" i="1" s="1"/>
  <c r="AA403" i="1"/>
  <c r="AB402" i="1" l="1"/>
  <c r="D402" i="1"/>
  <c r="O402" i="1"/>
  <c r="P402" i="1" s="1"/>
  <c r="AA404" i="1"/>
  <c r="AA405" i="1" l="1"/>
  <c r="AB403" i="1"/>
  <c r="D403" i="1"/>
  <c r="O403" i="1"/>
  <c r="P403" i="1" s="1"/>
  <c r="AB404" i="1" l="1"/>
  <c r="D404" i="1"/>
  <c r="O404" i="1"/>
  <c r="P404" i="1" s="1"/>
  <c r="AA406" i="1"/>
  <c r="AB405" i="1" l="1"/>
  <c r="D405" i="1"/>
  <c r="O405" i="1"/>
  <c r="P405" i="1" s="1"/>
  <c r="AB406" i="1" l="1"/>
  <c r="D406" i="1"/>
  <c r="O406" i="1"/>
  <c r="P406" i="1" s="1"/>
  <c r="AA408" i="1"/>
  <c r="AB407" i="1" l="1"/>
  <c r="D407" i="1"/>
  <c r="O407" i="1"/>
  <c r="P407" i="1" s="1"/>
  <c r="AA409" i="1"/>
  <c r="AB408" i="1" l="1"/>
  <c r="D408" i="1"/>
  <c r="O408" i="1"/>
  <c r="P408" i="1" s="1"/>
  <c r="AA410" i="1"/>
  <c r="AB409" i="1" l="1"/>
  <c r="D409" i="1"/>
  <c r="O409" i="1"/>
  <c r="P409" i="1" s="1"/>
  <c r="AA411" i="1"/>
  <c r="AB410" i="1" l="1"/>
  <c r="D410" i="1"/>
  <c r="O410" i="1"/>
  <c r="P410" i="1" s="1"/>
  <c r="AA412" i="1"/>
  <c r="AB411" i="1" l="1"/>
  <c r="D411" i="1"/>
  <c r="O411" i="1"/>
  <c r="P411" i="1" s="1"/>
  <c r="AA413" i="1"/>
  <c r="AB412" i="1" l="1"/>
  <c r="D412" i="1"/>
  <c r="O412" i="1"/>
  <c r="P412" i="1" s="1"/>
  <c r="AA414" i="1"/>
  <c r="AB413" i="1" l="1"/>
  <c r="D413" i="1"/>
  <c r="O413" i="1"/>
  <c r="P413" i="1" s="1"/>
  <c r="AB414" i="1" l="1"/>
  <c r="D414" i="1"/>
  <c r="O414" i="1"/>
  <c r="P414" i="1" s="1"/>
  <c r="AA417" i="1"/>
  <c r="AB416" i="1" l="1"/>
  <c r="D416" i="1"/>
  <c r="AA418" i="1"/>
  <c r="AB417" i="1" l="1"/>
  <c r="D417" i="1"/>
  <c r="AA419" i="1"/>
  <c r="AB418" i="1" l="1"/>
  <c r="D418" i="1"/>
  <c r="AA420" i="1"/>
  <c r="AB419" i="1" l="1"/>
  <c r="D419" i="1"/>
  <c r="AA422" i="1" l="1"/>
  <c r="AB420" i="1"/>
  <c r="D420" i="1"/>
  <c r="AB421" i="1" l="1"/>
  <c r="D421" i="1"/>
  <c r="AA423" i="1"/>
  <c r="AB422" i="1" l="1"/>
  <c r="D422" i="1"/>
  <c r="AA424" i="1"/>
  <c r="AB423" i="1" l="1"/>
  <c r="D423" i="1"/>
  <c r="AA425" i="1"/>
  <c r="AB424" i="1" l="1"/>
  <c r="D424" i="1"/>
  <c r="AA426" i="1"/>
  <c r="AB425" i="1" l="1"/>
  <c r="D425" i="1"/>
  <c r="AA427" i="1"/>
  <c r="AB426" i="1" l="1"/>
  <c r="D426" i="1"/>
  <c r="AA428" i="1"/>
  <c r="AB427" i="1" l="1"/>
  <c r="D427" i="1"/>
  <c r="AB428" i="1" l="1"/>
  <c r="D428" i="1"/>
  <c r="AA431" i="1"/>
  <c r="AB430" i="1" l="1"/>
  <c r="D430" i="1"/>
  <c r="AA432" i="1"/>
  <c r="AA433" i="1" l="1"/>
  <c r="AB431" i="1"/>
  <c r="D431" i="1"/>
  <c r="AB432" i="1" l="1"/>
  <c r="D432" i="1"/>
  <c r="AA434" i="1"/>
  <c r="AA435" i="1" l="1"/>
  <c r="AB433" i="1"/>
  <c r="D433" i="1"/>
  <c r="AB434" i="1" l="1"/>
  <c r="D434" i="1"/>
  <c r="AA436" i="1"/>
  <c r="AA437" i="1" l="1"/>
  <c r="AB435" i="1"/>
  <c r="D435" i="1"/>
  <c r="AB436" i="1" l="1"/>
  <c r="D436" i="1"/>
  <c r="AA438" i="1"/>
  <c r="AB437" i="1" l="1"/>
  <c r="D437" i="1"/>
  <c r="AA439" i="1"/>
  <c r="AA440" i="1" l="1"/>
  <c r="AB438" i="1"/>
  <c r="D438" i="1"/>
  <c r="AB439" i="1" l="1"/>
  <c r="D439" i="1"/>
  <c r="AA441" i="1"/>
  <c r="AA442" i="1" l="1"/>
  <c r="AB440" i="1"/>
  <c r="D440" i="1"/>
  <c r="AB441" i="1" l="1"/>
  <c r="D441" i="1"/>
  <c r="AA443" i="1"/>
  <c r="AA444" i="1" l="1"/>
  <c r="AB442" i="1"/>
  <c r="D442" i="1"/>
  <c r="AB443" i="1" l="1"/>
  <c r="D443" i="1"/>
  <c r="AA446" i="1" l="1"/>
  <c r="AB444" i="1"/>
  <c r="D444" i="1"/>
  <c r="AB445" i="1" l="1"/>
  <c r="D445" i="1"/>
  <c r="AA447" i="1"/>
  <c r="AA448" i="1" l="1"/>
  <c r="AB446" i="1"/>
  <c r="D446" i="1"/>
  <c r="AB447" i="1" l="1"/>
  <c r="D447" i="1"/>
  <c r="AA449" i="1"/>
  <c r="AA450" i="1" l="1"/>
  <c r="AB448" i="1"/>
  <c r="D448" i="1"/>
  <c r="AB449" i="1" l="1"/>
  <c r="D449" i="1"/>
  <c r="AA451" i="1"/>
  <c r="AA452" i="1" l="1"/>
  <c r="AB450" i="1"/>
  <c r="D450" i="1"/>
  <c r="AB451" i="1" l="1"/>
  <c r="D451" i="1"/>
  <c r="AA453" i="1"/>
  <c r="AA454" i="1" l="1"/>
  <c r="AB452" i="1"/>
  <c r="D452" i="1"/>
  <c r="AA455" i="1" l="1"/>
  <c r="AB453" i="1"/>
  <c r="D453" i="1"/>
  <c r="AB454" i="1" l="1"/>
  <c r="D454" i="1"/>
  <c r="AA456" i="1"/>
  <c r="AA457" i="1" l="1"/>
  <c r="AB455" i="1"/>
  <c r="D455" i="1"/>
  <c r="AB456" i="1" l="1"/>
  <c r="D456" i="1"/>
  <c r="AA458" i="1"/>
  <c r="AA459" i="1" l="1"/>
  <c r="AB457" i="1"/>
  <c r="D457" i="1"/>
  <c r="AB458" i="1" l="1"/>
  <c r="D458" i="1"/>
  <c r="AA460" i="1"/>
  <c r="AA461" i="1" l="1"/>
  <c r="AB459" i="1"/>
  <c r="D459" i="1"/>
  <c r="AB460" i="1" l="1"/>
  <c r="D460" i="1"/>
  <c r="AA462" i="1"/>
  <c r="AA463" i="1" l="1"/>
  <c r="AB461" i="1"/>
  <c r="D461" i="1"/>
  <c r="AA464" i="1" l="1"/>
  <c r="AB462" i="1"/>
  <c r="D462" i="1"/>
  <c r="AA465" i="1" l="1"/>
  <c r="AB463" i="1"/>
  <c r="D463" i="1"/>
  <c r="AB464" i="1" l="1"/>
  <c r="D464" i="1"/>
  <c r="AA466" i="1"/>
  <c r="AA467" i="1" l="1"/>
  <c r="AB465" i="1"/>
  <c r="D465" i="1"/>
  <c r="AB466" i="1" l="1"/>
  <c r="D466" i="1"/>
  <c r="AA468" i="1"/>
  <c r="AA469" i="1" l="1"/>
  <c r="AB467" i="1"/>
  <c r="D467" i="1"/>
  <c r="AB468" i="1" l="1"/>
  <c r="D468" i="1"/>
  <c r="AB469" i="1"/>
  <c r="D469" i="1"/>
</calcChain>
</file>

<file path=xl/sharedStrings.xml><?xml version="1.0" encoding="utf-8"?>
<sst xmlns="http://schemas.openxmlformats.org/spreadsheetml/2006/main" count="2821" uniqueCount="1596">
  <si>
    <t>Y-cable for connecting 1 dual Pt100 sensor 
(6-pole) to 2 Lemosa-type sockets</t>
  </si>
  <si>
    <t>HSP Booster pump 30 l/min. - 3 bar max.</t>
  </si>
  <si>
    <t>Test tube rack for 21 tubes 
30 mm dia., to +80 °C</t>
  </si>
  <si>
    <t>Test tube rack for 21 tubes 
30 mm dia., to +100 °C</t>
  </si>
  <si>
    <t>Carrier tray with racks 
for 84 test tubes, 30 mm dia.</t>
  </si>
  <si>
    <t>D + S level-adapter (to maintain
constant fluid level in external bath)</t>
  </si>
  <si>
    <t>External expansion vessel 3 liters</t>
  </si>
  <si>
    <t>ISO-3-point calibration certificate for circulators</t>
  </si>
  <si>
    <t>ISO-5-point calibration certificate for circulators</t>
  </si>
  <si>
    <t>DKD-3-point calibration certificate for circulators</t>
  </si>
  <si>
    <t>DKD-5-point calibration certificate for circulators</t>
  </si>
  <si>
    <t>ISO-3-point calibration certificate for 
precision reference sensors</t>
  </si>
  <si>
    <t>ISO-5-point calibration certificate for 
precision reference sensors</t>
  </si>
  <si>
    <t>DKD-3-point calibration certificate for 
precision reference sensors</t>
  </si>
  <si>
    <t>DKD-5-point calibration certificate for 
precision reference sensors</t>
  </si>
  <si>
    <t>FPW50-HE</t>
  </si>
  <si>
    <t>FPW50-HE Refrigerated/heating circulator</t>
  </si>
  <si>
    <t>FPW50-HL</t>
  </si>
  <si>
    <t>FPW50-HL Refrigerated/heating circulator</t>
  </si>
  <si>
    <t>LC4 Temperature controller</t>
  </si>
  <si>
    <t>LC6 Programmable controller</t>
  </si>
  <si>
    <t>Bath lid with special cooling coil</t>
  </si>
  <si>
    <t>Liquid level/cooling set</t>
  </si>
  <si>
    <t>Immersion-height adjustable platform</t>
  </si>
  <si>
    <t>2 Adapters G 3/4" female to M16x1 male</t>
  </si>
  <si>
    <t>2 Adapters G 1 1/4" female to M16x1 male</t>
  </si>
  <si>
    <t>2 Adapters G 3/4" female to barbed fitting for tubing 1/2" inner dia.</t>
  </si>
  <si>
    <t>2 Adapters G 3/4" female to barbed fitting for tubing 3/4" inner dia.</t>
  </si>
  <si>
    <t>2 Adapters G 1 1/4" female to barbed fitting for tubing 1/2" inner dia.</t>
  </si>
  <si>
    <t>2 Adapters G 1 1/4" female to barbed fitting for tubing 3/4" inner dia.</t>
  </si>
  <si>
    <t>2 Adapters G 1 1/4" female to barbed fitting for tubing 1" inner dia.</t>
  </si>
  <si>
    <t>2 Adapters G 3/4" female to NPT 1/2" male</t>
  </si>
  <si>
    <t>2 Adapters G 3/4" female to NPT 3/4" male</t>
  </si>
  <si>
    <t>2 Adapters G 1 1/4" female to NPT 1/2" male</t>
  </si>
  <si>
    <t>2 Adapters G 1 1/4" female to NPT 3/4" male</t>
  </si>
  <si>
    <t>2 Adapters G 1 1/4" female to NPT 1" male</t>
  </si>
  <si>
    <t>1 m Insulation, 14 mm inner dia.</t>
  </si>
  <si>
    <t>1 m Insulation, 18 mm inner dia.</t>
  </si>
  <si>
    <t>1 m Insulation, 23 mm inner dia.</t>
  </si>
  <si>
    <t>1 m Insulation, 29 mm inner dia.</t>
  </si>
  <si>
    <t>1 m Insulation, 35 mm inner dia.</t>
  </si>
  <si>
    <t>KRC50 Refrigerator for chemicals</t>
  </si>
  <si>
    <t>Condensation trap with bath lid for FP50, FP51</t>
  </si>
  <si>
    <t>Micro-filter cartridge 10 micron</t>
  </si>
  <si>
    <t>Micro-filter cartridge 25 micron</t>
  </si>
  <si>
    <t>Micro-filter cartridge 40 micron</t>
  </si>
  <si>
    <t>'EasyTempProfessional' control software</t>
  </si>
  <si>
    <t>Carrier tray with racks 
for 240 test tubes, 16/17 mm dia.</t>
  </si>
  <si>
    <t>Carrier tray with racks 
for 360 test tubes, 12/13 mm dia.</t>
  </si>
  <si>
    <t>Carrier tray with racks 
for 360 microliter tubes, 30 x 11/12 mm dia.</t>
  </si>
  <si>
    <t>FP89-HL</t>
  </si>
  <si>
    <t>FP89-HL Ultra-low refrigerated circulator</t>
  </si>
  <si>
    <t>Condensation trap with bath lid for F81, FP89</t>
  </si>
  <si>
    <t>Carrier tray for 45 Erlenmeyer flasks 25 ml</t>
  </si>
  <si>
    <t>Carrier tray for 32 Erlenmeyer flasks 50 ml</t>
  </si>
  <si>
    <t>Carrier tray for 18 Erlenmeyer flasks 100 ml</t>
  </si>
  <si>
    <t>Carrier tray for 15 Erlenmeyer flasks 200 ml</t>
  </si>
  <si>
    <t>Carrier tray for 
11 Erlenmeyer flasks 250-300 ml</t>
  </si>
  <si>
    <t>Carrier tray for 8 Erlenmeyer flasks 500 ml</t>
  </si>
  <si>
    <t>Carrier tray for 5 Erlenmeyer flasks 1000 ml</t>
  </si>
  <si>
    <t>F70-ME Ultra-low refrigerated circulator</t>
  </si>
  <si>
    <t>F81-ME Ultra-low refrigerated circulator</t>
  </si>
  <si>
    <t>F81-HL Ultra-low refrigerated circulator</t>
  </si>
  <si>
    <t>Spring clamp for Erlenmeyer flask 10 ml</t>
  </si>
  <si>
    <t>Spring clamp for Erlenmeyer flask 25 ml</t>
  </si>
  <si>
    <t>Spring clamp for Erlenmeyer flask 50 ml</t>
  </si>
  <si>
    <t>Spring clamp for Erlenmeyer flask 100 ml</t>
  </si>
  <si>
    <t>Spring clamp 
for Erlenmeyer flask 200-250 ml</t>
  </si>
  <si>
    <t>Spring clamp for Erlenmeyer flask 300 ml</t>
  </si>
  <si>
    <t>Spring clamp for Erlenmeyer flask 500 ml</t>
  </si>
  <si>
    <t>Spring clamp for Erlenmeyer flask 1000 ml</t>
  </si>
  <si>
    <t>Basic tray for assembling spring clamps 
for Erlenmeyer flasks</t>
  </si>
  <si>
    <t>Insulated filling nozzle with condensation trap</t>
  </si>
  <si>
    <t>Castor platform for F250</t>
  </si>
  <si>
    <t>Icing protection sleeve for pump connectors</t>
  </si>
  <si>
    <t>1-point Manufacturer's calibration certificate</t>
  </si>
  <si>
    <t>F250</t>
  </si>
  <si>
    <t>F250 Recirculating cooler</t>
  </si>
  <si>
    <t>3-point Manufacturer's calibration certificate</t>
  </si>
  <si>
    <t>5-point Manufacturer's calibration certificate</t>
  </si>
  <si>
    <t>950005007P3H0</t>
  </si>
  <si>
    <t>950005107P3H0</t>
  </si>
  <si>
    <t>950010107P3H0</t>
  </si>
  <si>
    <t>Drain port, stainless steel</t>
  </si>
  <si>
    <t>Handle for stand rod attachment</t>
  </si>
  <si>
    <t>Bath cover with 6 openings and Viton sleeves: 
2 x 3 mm, 2 x 4 mm, 2 x 6 mm inner dia.</t>
  </si>
  <si>
    <t>3.5 m Extension cable for Pt100 sensor</t>
  </si>
  <si>
    <t>MVS solenoid valve controller 
for tap water cooling</t>
  </si>
  <si>
    <t>SE-12 Heating circulator</t>
  </si>
  <si>
    <t>SE-26 Heating circulator</t>
  </si>
  <si>
    <t>FP52-SL Ultra-low refrigerated circulator</t>
  </si>
  <si>
    <t>FPW52-SL Ultra-low refrigerated circulator</t>
  </si>
  <si>
    <t>FP55-SL Ultra-low refrigerated circulator</t>
  </si>
  <si>
    <t>FPW55-SL Ultra-low refrigerated circulator</t>
  </si>
  <si>
    <t>FP90-SL Ultra-low refrigerated circulator</t>
  </si>
  <si>
    <t>FPW90-SL Ultra-low refrigerated circulator</t>
  </si>
  <si>
    <t>FPW91-SL Ultra-low refrigerated circulator</t>
  </si>
  <si>
    <t>SW22 Shaking water bath</t>
  </si>
  <si>
    <t>SW23 Shaking water bath</t>
  </si>
  <si>
    <t>FC600 Recirculating cooler</t>
  </si>
  <si>
    <t>FC600S Recirculating cooler</t>
  </si>
  <si>
    <t>FC1200 Recirculating cooler</t>
  </si>
  <si>
    <t>FC1200S Recirculating cooler</t>
  </si>
  <si>
    <t>FC1200T Recirculating cooler</t>
  </si>
  <si>
    <t>FC1600 Recirculating cooler</t>
  </si>
  <si>
    <t>FC1600S Recirculating cooler</t>
  </si>
  <si>
    <t>FC1600T Recirculating cooler</t>
  </si>
  <si>
    <t>FCW2500T Recirculating cooler</t>
  </si>
  <si>
    <t>FT200 Immersion cooler</t>
  </si>
  <si>
    <t>FT400 Immersion cooler</t>
  </si>
  <si>
    <t>FT900 Immersion cooler</t>
  </si>
  <si>
    <t>FD200 Flow-through cooler</t>
  </si>
  <si>
    <t>HT30-M1 High temperature circulator</t>
  </si>
  <si>
    <t>HT60-M2 High temperature circulator</t>
  </si>
  <si>
    <t>KRC180 Refrigerator for chemicals</t>
  </si>
  <si>
    <t>Clamp for cooler probe</t>
  </si>
  <si>
    <t>F32-HE Refrigerated/heating circulator</t>
  </si>
  <si>
    <t>FL300 Recirculating cooler</t>
  </si>
  <si>
    <t>Expansion vessel for HT30/HT60, connection M16x1</t>
  </si>
  <si>
    <t>FL601 Recirculating cooler</t>
  </si>
  <si>
    <t>FL1201 Recirculating cooler</t>
  </si>
  <si>
    <t>FL1203 Recirculating cooler</t>
  </si>
  <si>
    <t>FL1701 Recirculating cooler</t>
  </si>
  <si>
    <t>FL1703 Recirculating cooler</t>
  </si>
  <si>
    <t>FL2503 Recirculating cooler</t>
  </si>
  <si>
    <t>FL2506 Recirculating cooler</t>
  </si>
  <si>
    <t>FL4003 Recirculating cooler</t>
  </si>
  <si>
    <t>FL4006 Recirculating cooler</t>
  </si>
  <si>
    <t>FL7006 Recirculating cooler</t>
  </si>
  <si>
    <t>FL11006 Recirculating cooler</t>
  </si>
  <si>
    <t>F34-HE Refrigerated/heating circulator</t>
  </si>
  <si>
    <t>FP50-HE Refrigerated/heating circulator</t>
  </si>
  <si>
    <t>F25-HL Refrigerated/heating circulator</t>
  </si>
  <si>
    <t>F32-HL Refrigerated/heating circulator</t>
  </si>
  <si>
    <t>F33-HL Refrigerated/heating circulator</t>
  </si>
  <si>
    <t>FP50-HL Refrigerated/heating circulator</t>
  </si>
  <si>
    <t>SL-12 Heating circulator</t>
  </si>
  <si>
    <t>F95-SL Ultra-low refrigerated circulator</t>
  </si>
  <si>
    <t>FW95-SL Ultra-low refrigerated circulator</t>
  </si>
  <si>
    <t>SC2500w Recirculating cooler</t>
  </si>
  <si>
    <t>SC2500a Recirculating cooler</t>
  </si>
  <si>
    <t>SC5000a Recirculating cooler</t>
  </si>
  <si>
    <t>SC5000w Recirculating cooler</t>
  </si>
  <si>
    <t>SC10000w Recirculating cooler</t>
  </si>
  <si>
    <t>AWC100 Air-to-water recirculating cooler</t>
  </si>
  <si>
    <t>HT30-M1-C.U. High temperature circulator 
including C.U. cooling unit</t>
  </si>
  <si>
    <t>HT60-M2-C.U. High temperature circulator 
including C.U. cooling unit</t>
  </si>
  <si>
    <t>USB Interface adapter cable</t>
  </si>
  <si>
    <t>'Easy Temp' control software</t>
  </si>
  <si>
    <t>Castor platform for FP40, FP50</t>
  </si>
  <si>
    <t>Water bath protective media 'Aqua-Stabil'
6 bottles, 100 ml each</t>
  </si>
  <si>
    <t>Water bath protective media 'Aqua-Stabil'
12 bottles, 100 ml each</t>
  </si>
  <si>
    <t>Micro-filter cartridge 100 micron</t>
  </si>
  <si>
    <t>Micro-filter cartridge 250 micron</t>
  </si>
  <si>
    <t>2 Adapters NPT 3/4" female to M16x1 male</t>
  </si>
  <si>
    <t>2 Elbow fittings 90°, M24x1.5 female/male</t>
  </si>
  <si>
    <t>Sightglass M30x1.5 male PN16/Class 230</t>
  </si>
  <si>
    <t>External pressure sensor M24x1.5 male</t>
  </si>
  <si>
    <t>5 m Extension cable for separate control unit to HT Circulator</t>
  </si>
  <si>
    <t>External Pt100 sensor 200 x 6 mm dia., 
stainless steel, 1.5 m cable</t>
  </si>
  <si>
    <t>External Pt100 sensor 300 x 6 mm dia., 
stainless steel, 1.5 m cable</t>
  </si>
  <si>
    <t>C.U. Cooling unit</t>
  </si>
  <si>
    <t>Installation cooling coil for SW22/SW23</t>
  </si>
  <si>
    <t>Electronic module with analog connections</t>
  </si>
  <si>
    <t>Pump nozzle insulation set</t>
  </si>
  <si>
    <t>KRC50</t>
  </si>
  <si>
    <t>KRC180</t>
  </si>
  <si>
    <t>PB-5 Option: integrated Profibus DP 
for HL, SL</t>
  </si>
  <si>
    <t>2 Adapters M30x1.5 female to M16x1 male, stainless steel</t>
  </si>
  <si>
    <t>2 Adapters M30x1.5 male to M16x1 male, stainless steel</t>
  </si>
  <si>
    <t>1 m Reinforced tubing 8 mm inner dia.</t>
  </si>
  <si>
    <t>1 m Reinforced tubing 12 mm/1/2" inner dia.</t>
  </si>
  <si>
    <t>1 m Reinforced tubing 3/4" inner dia.</t>
  </si>
  <si>
    <t>1 m Reinforced tubing 1" inner dia.</t>
  </si>
  <si>
    <t>2 Tube clamps, size 1
for tubing 8 mm inner dia.</t>
  </si>
  <si>
    <t>2 Tube clamps, size 3
for reinforced tubing 12 mm/1/2" inner dia.</t>
  </si>
  <si>
    <t>2 Tube clamps, size 4
for reinforced tubing 3/4" inner dia.</t>
  </si>
  <si>
    <t>2 Tube clamps, size 5
for reinforced tubing 1" inner dia.</t>
  </si>
  <si>
    <t>Twin distributing adapter with barbed fittings
for tubing 8 mm inner dia.</t>
  </si>
  <si>
    <t>Twin distributing adapter with barbed fittings
for tubing 12 mm inner dia.</t>
  </si>
  <si>
    <t>Twin distributing adapter with barbed fittings
for tubing 10 mm inner dia.</t>
  </si>
  <si>
    <t>FP35-HL</t>
  </si>
  <si>
    <t>FP35-HL Refrigerated/heating circulator</t>
  </si>
  <si>
    <t>Twin distributing adapter G 3/4" with barbed fittings for tubing 3/4" inner dia.</t>
  </si>
  <si>
    <t>Twin distributing adapter M16x1 female
to 2 x M16x1 male</t>
  </si>
  <si>
    <t>Twin distributing adapter G 1 1/4" with barbed fittings for tubing 1" inner dia.</t>
  </si>
  <si>
    <t>2 Quad distributing adapters, M16x1, with barbed fittings for tubing 8 mm inner dia. or 12 mm/1/2" inner dia.</t>
  </si>
  <si>
    <t>2 Quad distributing adapters, M16x1, with barbed fittings for tubing 8 mm or 12 mm/1/2" inner dia.</t>
  </si>
  <si>
    <t>2 Quad distributing adapters, G 3/4" female, with barbed fittings for tubing 3/4" inner dia.</t>
  </si>
  <si>
    <t>2 Quad distributing adapters, G 1 1/4" female, with barbed fittings for tubing 1" inner dia.</t>
  </si>
  <si>
    <t>Shut-off valve G 3/4"</t>
  </si>
  <si>
    <t>Shut-off valve G 1 1/4"</t>
  </si>
  <si>
    <t>Drain tap with tube 8 mm inner dia. for TW water baths</t>
  </si>
  <si>
    <t>FL20006</t>
  </si>
  <si>
    <t>FL20006 Recirculating cooler</t>
  </si>
  <si>
    <t>FLW20006</t>
  </si>
  <si>
    <t>FLW20006 Recirculating cooler</t>
  </si>
  <si>
    <t>External Pt100 sensor 20 x 2 mm dia., 
stainless steel, 1.5 m cable</t>
  </si>
  <si>
    <t>2 Adapters M38x1.5 female to NPT 1 1/4" male</t>
  </si>
  <si>
    <t>2 Adapters M38x1.5 female to NPT 1 1/4" female</t>
  </si>
  <si>
    <t>2 Adapters M24x1.5 female to tube 1/2"</t>
  </si>
  <si>
    <t>2 Adapters M24x1.5 female to tube 1"</t>
  </si>
  <si>
    <t>ARD AutomaticRefillDevice with 5L reservoir</t>
  </si>
  <si>
    <t>Thermal H250S bath fluid 10 liters
(+20...+250 °C)</t>
  </si>
  <si>
    <t>Thermal H250S bath fluid 5 liters
(+20...+250 °C)</t>
  </si>
  <si>
    <t>Thermal HS bath fluid 10 liters 
(+20...+250 °C)</t>
  </si>
  <si>
    <t>Thermal HS bath fluid 5 liters 
(+20...+250 °C)</t>
  </si>
  <si>
    <t>Thermal H5 bath fluid 10 liters 
(-50...+105 °C)</t>
  </si>
  <si>
    <t>Thermal H5 bath fluid 5 liters 
(-50...+105 °C)</t>
  </si>
  <si>
    <t>Thermal H10 bath fluid 10 liters 
(-20...+180 °C)</t>
  </si>
  <si>
    <t>Thermal H10 bath fluid 5 liters 
(-20...+180 °C)</t>
  </si>
  <si>
    <t>9352795N</t>
  </si>
  <si>
    <t>9352796N</t>
  </si>
  <si>
    <t>FP89-ME</t>
  </si>
  <si>
    <t>FP89-ME Ultra-low refrigerated circulator</t>
  </si>
  <si>
    <t>Thermal M bath fluid 10 liters 
(+40...+170 °C)</t>
  </si>
  <si>
    <t>Thermal M bath fluid 5 liters 
(+40...+170 °C)</t>
  </si>
  <si>
    <t>Thermal HY bath fluid 10 liters 
(-80...+55 °C)</t>
  </si>
  <si>
    <t>Thermal HY bath fluid 5 liters 
(-80...+55 °C)</t>
  </si>
  <si>
    <t>Thermal H20S bath fluid 10 liters 
(0...+220 °C)</t>
  </si>
  <si>
    <t>Thermal H20S bath fluid 5 liters 
(0...+220 °C)</t>
  </si>
  <si>
    <t>Thermal H350 bath fluid 5 liters 
(+50...+350 °C)</t>
  </si>
  <si>
    <t>Thermal G bath fluid 10 liters 
(-30...+80 °C)</t>
  </si>
  <si>
    <t>Thermal G bath fluid 5 liters 
(-30...+80 °C)</t>
  </si>
  <si>
    <t>Test tube rack for 50 test tubes 
16/17 mm dia., to +100 °C</t>
  </si>
  <si>
    <t>Test tube rack for 90 test tubes 
12/13 mm dia., to +100 °C</t>
  </si>
  <si>
    <t>Test tube rack for 90 microliter tubes 
11/12 mm dia., to +100 °C</t>
  </si>
  <si>
    <t>Test tube rack for 60 test tubes 
16/17 mm dia., to +80 °C</t>
  </si>
  <si>
    <t>Test tube rack for 90 test tubes 
12/13 mm dia., to +80 °C</t>
  </si>
  <si>
    <t>Test tube rack for 90 microliter tubes 
11/12 mm dia., to +80 °C</t>
  </si>
  <si>
    <t>Particle filter for cooling water circuit for JULABO units with water-cooling</t>
  </si>
  <si>
    <t>SL-8K</t>
  </si>
  <si>
    <t>SL-8K Calibration bath</t>
  </si>
  <si>
    <t>SL-14K</t>
  </si>
  <si>
    <t>SL-14K Calibration bath</t>
  </si>
  <si>
    <t>FK30-SL Calibration bath</t>
  </si>
  <si>
    <t>FK31-SL</t>
  </si>
  <si>
    <t>FK31-SL Calibration bath</t>
  </si>
  <si>
    <t>FK30-SL</t>
  </si>
  <si>
    <t>2 Viton sleeves 2 mm dia.</t>
  </si>
  <si>
    <t>2 Viton sleeves 3 mm dia.</t>
  </si>
  <si>
    <t>2 Viton sleeves 4 mm dia.</t>
  </si>
  <si>
    <t>2 Viton sleeves 5 mm dia.</t>
  </si>
  <si>
    <t>2 Viton sleeves 6 mm dia.</t>
  </si>
  <si>
    <t>2 Viton sleeves 8 mm dia.</t>
  </si>
  <si>
    <t>free</t>
  </si>
  <si>
    <t>F70-ME</t>
  </si>
  <si>
    <t>F81-ME</t>
  </si>
  <si>
    <t>HE-4</t>
  </si>
  <si>
    <t>F25-HE</t>
  </si>
  <si>
    <t>A80</t>
  </si>
  <si>
    <t>W80</t>
  </si>
  <si>
    <t>F32-HE</t>
  </si>
  <si>
    <t>F34-HE</t>
  </si>
  <si>
    <t>FP50-HE</t>
  </si>
  <si>
    <t>SE-Z</t>
  </si>
  <si>
    <t>SE-6</t>
  </si>
  <si>
    <t>SE-12</t>
  </si>
  <si>
    <t>SE-26</t>
  </si>
  <si>
    <t>HL-4</t>
  </si>
  <si>
    <t>F25-HL</t>
  </si>
  <si>
    <t>F32-HL</t>
  </si>
  <si>
    <t>F33-HL</t>
  </si>
  <si>
    <t>FP50-HL</t>
  </si>
  <si>
    <t>F81-HL</t>
  </si>
  <si>
    <t>SL-6</t>
  </si>
  <si>
    <t>SL-12</t>
  </si>
  <si>
    <t>SL-26</t>
  </si>
  <si>
    <t>FP52-SL</t>
  </si>
  <si>
    <t>FPW52-SL</t>
  </si>
  <si>
    <t>FP55-SL</t>
  </si>
  <si>
    <t>CF30</t>
  </si>
  <si>
    <t>CF30 Cryo-compact circulator</t>
  </si>
  <si>
    <t>CF31</t>
  </si>
  <si>
    <t>CF31 Cryo-compact circulator</t>
  </si>
  <si>
    <t>CF40</t>
  </si>
  <si>
    <t>CF40 Cryo-compact circulator</t>
  </si>
  <si>
    <t>CF41</t>
  </si>
  <si>
    <t>CF41 Cryo-compact circulator</t>
  </si>
  <si>
    <t>FP51-SL</t>
  </si>
  <si>
    <t>FL300</t>
  </si>
  <si>
    <t>FL601</t>
  </si>
  <si>
    <t>FL1201</t>
  </si>
  <si>
    <t>FL1203</t>
  </si>
  <si>
    <t>FL1701</t>
  </si>
  <si>
    <t>FL1703</t>
  </si>
  <si>
    <t>FL2503</t>
  </si>
  <si>
    <t>FL2506</t>
  </si>
  <si>
    <t>FL4003</t>
  </si>
  <si>
    <t>FL4006</t>
  </si>
  <si>
    <t>FL7006</t>
  </si>
  <si>
    <t>FL11006</t>
  </si>
  <si>
    <t>FLW1701</t>
  </si>
  <si>
    <t>FLW1701 Recirculating cooler</t>
  </si>
  <si>
    <t>FLW1703</t>
  </si>
  <si>
    <t>FLW1703 Recirculating cooler</t>
  </si>
  <si>
    <t>FLW2503</t>
  </si>
  <si>
    <t>FLW2503 Recirculating cooler</t>
  </si>
  <si>
    <t>FLW2506</t>
  </si>
  <si>
    <t>FLW2506 Recirculating cooler</t>
  </si>
  <si>
    <t>FLW4003</t>
  </si>
  <si>
    <t>FLW4003 Recirculating cooler</t>
  </si>
  <si>
    <t>FLW4006</t>
  </si>
  <si>
    <t>FLW4006 Recirculating cooler</t>
  </si>
  <si>
    <t>FLW7006</t>
  </si>
  <si>
    <t>FLW7006 Recirculating cooler</t>
  </si>
  <si>
    <t>FLW11006</t>
  </si>
  <si>
    <t>HST Booster heater 6 kW for FP 51</t>
  </si>
  <si>
    <t>HST Booster heater 6 kW for FP(W)52-FP(W)91</t>
  </si>
  <si>
    <t>FCW600</t>
  </si>
  <si>
    <t>FCW600S</t>
  </si>
  <si>
    <t>FCW600 Recirculating cooler</t>
  </si>
  <si>
    <t>FCW600S Recirculating cooler</t>
  </si>
  <si>
    <t>FLW11006 Recirculating cooler</t>
  </si>
  <si>
    <t>FP51-SL Ultra-low refrigerated circulator</t>
  </si>
  <si>
    <t>FPW55-SL</t>
  </si>
  <si>
    <t>FP90-SL</t>
  </si>
  <si>
    <t>FPW90-SL</t>
  </si>
  <si>
    <t>FPW91-SL</t>
  </si>
  <si>
    <t>F95-SL</t>
  </si>
  <si>
    <t>FW95-SL</t>
  </si>
  <si>
    <t>A30</t>
  </si>
  <si>
    <t>A40</t>
  </si>
  <si>
    <t>W40</t>
  </si>
  <si>
    <t>J10</t>
  </si>
  <si>
    <t>SC2500a</t>
  </si>
  <si>
    <t>SC2500w</t>
  </si>
  <si>
    <t>SC5000a</t>
  </si>
  <si>
    <t>SC5000w</t>
  </si>
  <si>
    <t>2 Barbed fittings M10x1 
for tubing 12 mm inner dia.</t>
  </si>
  <si>
    <t>SC10000w</t>
  </si>
  <si>
    <t>SW22</t>
  </si>
  <si>
    <t>SW23</t>
  </si>
  <si>
    <t>FC600</t>
  </si>
  <si>
    <t>FC600S</t>
  </si>
  <si>
    <t>FC1200</t>
  </si>
  <si>
    <t>FC1200S</t>
  </si>
  <si>
    <t>FC1200T</t>
  </si>
  <si>
    <t>FC1600</t>
  </si>
  <si>
    <t>FC1600S</t>
  </si>
  <si>
    <t>FC1600T</t>
  </si>
  <si>
    <t>FCW2500T</t>
  </si>
  <si>
    <t>AWC100</t>
  </si>
  <si>
    <t>FT200</t>
  </si>
  <si>
    <t>FT400</t>
  </si>
  <si>
    <t>FT900</t>
  </si>
  <si>
    <t>FD200</t>
  </si>
  <si>
    <t>LC4</t>
  </si>
  <si>
    <t>LC6</t>
  </si>
  <si>
    <t>HT30-M1</t>
  </si>
  <si>
    <t>HT60-M2</t>
  </si>
  <si>
    <t>2 Barbed fittings for tubing 1/2" to NPT 3/4" female</t>
  </si>
  <si>
    <t>2 Barbed fittings for tubing 5/8" to NPT 3/4" female</t>
  </si>
  <si>
    <t>Stand attachment with rod 200 x 12 mm</t>
  </si>
  <si>
    <t>FT402</t>
  </si>
  <si>
    <t>FT902</t>
  </si>
  <si>
    <t>FT402 Immersion cooler</t>
  </si>
  <si>
    <t>FT902 Immersion cooler</t>
  </si>
  <si>
    <t>HT30-M1-C.U.</t>
  </si>
  <si>
    <t>HT60-M2-C.U.</t>
  </si>
  <si>
    <t>2 Barbed fittings for tubing 12 mm inner dia.</t>
  </si>
  <si>
    <t>2 Barbed fittings for tubing 8 mm inner dia.</t>
  </si>
  <si>
    <t>2 Barbed fittings for tubing 10 mm inner dia.</t>
  </si>
  <si>
    <t>Set of springs for tray 8970630 consisting of 12 springs 135 mm and 5 springs 190 mm</t>
  </si>
  <si>
    <t>Adapter for reducing pump pressure (0.8 bar)</t>
  </si>
  <si>
    <t>HT60-M3-C.U.</t>
  </si>
  <si>
    <t>HT60-M3-C.U. High temperature circulator 
including C.U. cooling unit</t>
  </si>
  <si>
    <t>HT60-M3</t>
  </si>
  <si>
    <t>Standby connector 3 pin</t>
  </si>
  <si>
    <t>Alarm connector 5 pin</t>
  </si>
  <si>
    <t>REG+EPROG connector 6 pin</t>
  </si>
  <si>
    <t>Stakei connector</t>
  </si>
  <si>
    <t>External Pt100 connector</t>
  </si>
  <si>
    <t>2 Adapters M24x1.5 female to tube 1/4"</t>
  </si>
  <si>
    <t>2 Adapters M24x1.5 female to tube 3/8"</t>
  </si>
  <si>
    <t>Adapter M30x1.5 male to male</t>
  </si>
  <si>
    <t>Adapter M38x1.5 male to male</t>
  </si>
  <si>
    <t>2 Elbow fittings 90°/M30x1.5 female/male</t>
  </si>
  <si>
    <t>2 Elbow fittings 90°/M38x1.5 female/male</t>
  </si>
  <si>
    <t xml:space="preserve">2 Collar nuts M24x1.5  </t>
  </si>
  <si>
    <t xml:space="preserve">2 Collar nuts M30x1.5  </t>
  </si>
  <si>
    <t xml:space="preserve">2 Collar nuts M38x1.5  </t>
  </si>
  <si>
    <t>2 Adapters M24x1.5 female to M30x1.5 male</t>
  </si>
  <si>
    <t>2 Adapters M24x1.5 male to M30x1.5 female</t>
  </si>
  <si>
    <t>2 Adapters M24x1.5 female to M30x1.5 female</t>
  </si>
  <si>
    <t>2 Adapters M24x1.5 male to M16x1 female</t>
  </si>
  <si>
    <t>2 Adapters M30x1.5 female to M38x1.5 male</t>
  </si>
  <si>
    <t>2 Adapters M30x1.5 male to M38x1.5 female</t>
  </si>
  <si>
    <t>2 Adapters M30x1.5 female to M38x1.5 female</t>
  </si>
  <si>
    <t>2 Adapters M30x1.5 female to NPT 3/4" male</t>
  </si>
  <si>
    <t>2 Adapters M30x1.5 female to NPT 3/4" female</t>
  </si>
  <si>
    <t>2 Adapters M30x1.5 female to NPT 1" male</t>
  </si>
  <si>
    <t>2 Adapters M30x1.5 female to NPT 1" female</t>
  </si>
  <si>
    <t>2 Adapters M30x1.5 female to tube 1"</t>
  </si>
  <si>
    <t>2 Adapters M38x1.5 female to NPT 1" male</t>
  </si>
  <si>
    <t>2 Adapters M38x1.5 female to NPT 1" female</t>
  </si>
  <si>
    <t>2 Adapters M38x1.5 female to tube 1"</t>
  </si>
  <si>
    <t>2 Adapters M24x1.5 female to M24x1.5 female</t>
  </si>
  <si>
    <t>F500</t>
  </si>
  <si>
    <t>F500 Recirculating cooler</t>
  </si>
  <si>
    <t>2 Adapters M24x1.5 female to M16x1 male</t>
  </si>
  <si>
    <t>2 Adapters M24x1.5 female to NPT 1/4" female</t>
  </si>
  <si>
    <t>2 Adapters M24x1.5 female to NPT 3/8" female</t>
  </si>
  <si>
    <t>2 Adapters M24x1.5 female to NPT 1/2" female</t>
  </si>
  <si>
    <t>2 Adapters M24x1.5 female to NPT 3/4" female</t>
  </si>
  <si>
    <t>2 Adapters M24x1.5 female to NPT 1" female</t>
  </si>
  <si>
    <t>2 Adapters M24x1.5 female to NPT 1/4" male</t>
  </si>
  <si>
    <t>2 Adapters M24x1.5 female to NPT 3/8" male</t>
  </si>
  <si>
    <t>2 Adapters M24x1.5 female to NPT 1/2" male</t>
  </si>
  <si>
    <t>2 Adapters M24x1.5 female to NPT 3/4" male</t>
  </si>
  <si>
    <t>2 Adapters M24x1.5 female to NPT 1" male</t>
  </si>
  <si>
    <t>Adapter M24x1.5 male to M24x1.5 male</t>
  </si>
  <si>
    <t>Profibus DP Interface</t>
  </si>
  <si>
    <t>RS485 Interface</t>
  </si>
  <si>
    <t>Adapter M16x1 male to M16x1 male</t>
  </si>
  <si>
    <t>Adapter for metal tubing M10x1 male to M16x1 male</t>
  </si>
  <si>
    <t>Solenoid valve for tap water cooling 
(for tubing 8 mm inner dia.)</t>
  </si>
  <si>
    <t>Solenoid valve for tap water cooling
(for tubing 8 mm inner dia.)</t>
  </si>
  <si>
    <t>2 Barbed fittings for tubing 8 mm inner dia., M10x1</t>
  </si>
  <si>
    <t>950002503P3H0</t>
  </si>
  <si>
    <t>950002603P3H0</t>
  </si>
  <si>
    <t>HST Booster heater for SL-12</t>
  </si>
  <si>
    <t>2 Collar nuts M16x1 female</t>
  </si>
  <si>
    <t>1 Collar nut M10x1 male</t>
  </si>
  <si>
    <t>2 Adapters M16x1 female to NPT 1/4" male</t>
  </si>
  <si>
    <t>2 Adapters M16x1 female to 
NPT 1/4" female</t>
  </si>
  <si>
    <t>2 Adapters M16x1 female to NPT 3/8" male</t>
  </si>
  <si>
    <t>2 Adapters M16x1 female to 
NPT 3/8" female</t>
  </si>
  <si>
    <t>2 Adapters M16x1 female to NPT 1/2" male</t>
  </si>
  <si>
    <t>2 Adapters M16x1 female 
to NPT 1/2" female</t>
  </si>
  <si>
    <t>2 Adapters M16x1 male to NPT 1/4" female</t>
  </si>
  <si>
    <t>2 Adapters M16x1 female to tube 1/4" male</t>
  </si>
  <si>
    <t>2 Adapters M16x1 female to tube 3/8" male</t>
  </si>
  <si>
    <t>2 Adapters M16x1 female to tube 1/2" male</t>
  </si>
  <si>
    <t>2 Adapters M16x1 female to M16x1 female</t>
  </si>
  <si>
    <t>1 Adapter M16x1 male to BSP 1/2" female</t>
  </si>
  <si>
    <t>1 Adapter M16x1 male to BSP 3/4" female</t>
  </si>
  <si>
    <t>Solenoid valve for controlled tap water 
cooling with 2 m tubing 8 mm inner dia.</t>
  </si>
  <si>
    <t>Carrier tray for assembling 
test tube racks (max. 4)</t>
  </si>
  <si>
    <t>HT60-M3 High temperature circulator</t>
  </si>
  <si>
    <t>Hollow balls, Polypropylene, 20 mm dia., pack of 1000 pcs.</t>
  </si>
  <si>
    <t>9420801.T</t>
  </si>
  <si>
    <t>A80t</t>
  </si>
  <si>
    <t>9421801.T</t>
  </si>
  <si>
    <t>W80t</t>
  </si>
  <si>
    <t>F1000</t>
  </si>
  <si>
    <t>F1000 Recirculating cooler</t>
  </si>
  <si>
    <t>Twin distributing adapter M24x1.5, isolated, 
1x M24x1.5 female to 2x M24x1.5 male</t>
  </si>
  <si>
    <t>Quad distributing adapter M24x1.5, isolated, 
1x M24x1.5 female to 4x M24x1.5 male</t>
  </si>
  <si>
    <t>Twin distributing adapter M30x1.5, isolated, 
1x M30x1.5 female to 2x M30x1.5 male</t>
  </si>
  <si>
    <t>Quad distributing adapter M30x1.5, isolated, 
1x M30x1.5 female to 4x M30x1.5 male</t>
  </si>
  <si>
    <t>Twin distributing adapter M38x1.5, isolated, 
1x M38x1.5 female to 2x M38x1.5 male</t>
  </si>
  <si>
    <t>Quad distributing adapter M38x1.5, isolated, 
1x M38x1.5 female to 4x M38x1.5 male</t>
  </si>
  <si>
    <t>Twin distributing adapter M24x1.5, 
1x M24x1.5 female to 2x M24x1.5 male</t>
  </si>
  <si>
    <t>Quad distributing adapter M24x1.5,  
1x M24x1.5 female to 4x M24x1.5 male</t>
  </si>
  <si>
    <t>Twin distributing adapter M30x1.5, 
1x M30x1.5 female to 2x M30x1.5 male</t>
  </si>
  <si>
    <t>Quad distributing adapter M30x1.5,  
1x M30x1.5 female to 4x M30x1.5 male</t>
  </si>
  <si>
    <t>Twin distributing adapter M38x1.5,  
1x M38x1.5 female to 2x M38x1.5 male</t>
  </si>
  <si>
    <t>Quad distributing adapter M38x1.5,  
1x M38x1.5 female to 4x M38x1.5 male</t>
  </si>
  <si>
    <t>2 Adapters M30x1.5 female to M30x1.5 female</t>
  </si>
  <si>
    <t>2 Adapters M38x1.5 female to M38x1.5 female</t>
  </si>
  <si>
    <t>External pressure sensor M30x1.5 male</t>
  </si>
  <si>
    <t>External pressure sensor M38x1.5 male</t>
  </si>
  <si>
    <t>2 Elbow fittings 90°, M16x1 female/male, side length 2 x 54 mm</t>
  </si>
  <si>
    <t>2 Elbow fittings 90°, M16x1 female/male, side length 2 x 54 mm / 2 x 120 mm</t>
  </si>
  <si>
    <t>Thermal HL30 bath fluid 10 liters 
(-30...+90 °C)</t>
  </si>
  <si>
    <t>Thermal HL30 bath fluid 5 liters 
(-30...+90 °C)</t>
  </si>
  <si>
    <t>Thermal HL60 bath fluid 10 liters 
(-60...+250 °C)</t>
  </si>
  <si>
    <t>Thermal HL60 bath fluid 5 liters 
(-60...+250 °C)</t>
  </si>
  <si>
    <t>Air filter for AWC100</t>
  </si>
  <si>
    <t>Filter insert for AWC100</t>
  </si>
  <si>
    <t>1.5 m Flexible braided tubing G 3/4"
(-30...+100 °C)
with 2 straight fittings with cap nut
for cooling water connection</t>
  </si>
  <si>
    <t>2 m Flexible braided tubing G 3/4"
(-30...+100 °C)
with 2 straight fittings with cap nut
for cooling water connection</t>
  </si>
  <si>
    <t>1.5 m Flexible braided tubing G 3/4"
(-30...+100 °C)
1 straight fitting / 1 elbow fitting 90°, both with cap nut for cooling water connection</t>
  </si>
  <si>
    <t>2 m Flexible braided tubing G 3/4"
(-30...+100 °C)
1 straight fitting / 1 elbow fitting 90°, both with cap nut for cooling water connection</t>
  </si>
  <si>
    <t>DI-filter cartridge for DI-filter housing</t>
  </si>
  <si>
    <t>1 m CR tubing, 8 mm inner dia. 
(-30...+120 °C)</t>
  </si>
  <si>
    <t>1 m CR tubing, 10 mm inner dia.
(-30...+120 °C)</t>
  </si>
  <si>
    <t>1 m CR tubing, 12 mm inner dia. 
(-30...+120 °C)</t>
  </si>
  <si>
    <t>1 m Viton tubing, 8 mm inner dia.
(-35...+200 °C)</t>
  </si>
  <si>
    <t>1 m Viton tubing, 10 mm inner dia.
(-35...+200 °C)</t>
  </si>
  <si>
    <t>1 m Viton tubing, 12 mm inner dia.
(-35...+200 °C)</t>
  </si>
  <si>
    <t>2 Adapters M24x1.5 male to barbed fittings 12 mm</t>
  </si>
  <si>
    <t>FT903</t>
  </si>
  <si>
    <t>FT903 Immersion cooler</t>
  </si>
  <si>
    <t>4-EtherNet / RS232 Converter
Moxa Nport 4</t>
  </si>
  <si>
    <t>J11</t>
  </si>
  <si>
    <t>8-EtherNet / RS232 Converter
Moxa Nport 8</t>
  </si>
  <si>
    <t>WLAN / RS232 Converter
Moxa Nport 2150</t>
  </si>
  <si>
    <t>2 Channel WLAN / RS232 Converter
Moxa Nport 2250</t>
  </si>
  <si>
    <t>EtherNet / RS232 interface converter
for JULABO instruments with RS232</t>
  </si>
  <si>
    <t>A45</t>
  </si>
  <si>
    <t>9420452.T</t>
  </si>
  <si>
    <t>A45t</t>
  </si>
  <si>
    <t>PRESTO A45 Highly dynamic temperature control system</t>
  </si>
  <si>
    <t>PRESTO A45t Highly dynamic temperature control system</t>
  </si>
  <si>
    <t>PRESTO A80 Highly dynamic temperature control system</t>
  </si>
  <si>
    <t>PRESTO A80t Highly dynamic temperature control system</t>
  </si>
  <si>
    <t>PRESTO W40 Highly dynamic temperature control system</t>
  </si>
  <si>
    <t>PRESTO W80 Highly dynamic temperature control system</t>
  </si>
  <si>
    <t>PRESTO W80t Highly dynamic temperature control system</t>
  </si>
  <si>
    <t>PB-2 Option: integrated Profibus DP
for PRESTO + Forte HT</t>
  </si>
  <si>
    <t>Module with Pt100 connector to connect 2nd external Pt100 sensor for PRESTO models from A40</t>
  </si>
  <si>
    <t>Filter mat for PRESTO A30</t>
  </si>
  <si>
    <t>Filter mat for PRESTO A40</t>
  </si>
  <si>
    <t xml:space="preserve">Filter mat for PRESTO A80  </t>
  </si>
  <si>
    <t>PRESTO A30 Highly dynamic temperature control system</t>
  </si>
  <si>
    <t>PRESTO A40 Highly dynamic temperature control system</t>
  </si>
  <si>
    <t>Filter mat for PRESTO A45/A45t</t>
  </si>
  <si>
    <t>1.5 m Metal tubing, triple-insulated, 
2 fittings M16x1 female (-100...+350 °C)</t>
  </si>
  <si>
    <t>3 m Metal tubing, triple-insulated, 
2 fittings M16x1 female (-100...+350 °C)</t>
  </si>
  <si>
    <t>0.5 m Metal tubing, insulated, 
2 fittings M16x1 female (-50...+200 °C)</t>
  </si>
  <si>
    <t>1 m Metal tubing, insulated, 
2 fittings M16x1 female (-50...+200 °C)</t>
  </si>
  <si>
    <t>0.5 m Metal tubing, triple-insulated, 
2 fittings M16x1 female (-100...+350 °C)</t>
  </si>
  <si>
    <t>1 m Metal tubing, triple-insulated, 
2 fittings M16x1 female (-100...+350 °C)</t>
  </si>
  <si>
    <t>1.5 m Metal tubing, insulated, 
2 fittings M16x1 female (-50...+200 °C)</t>
  </si>
  <si>
    <t>3 m Metal tubing, insulated, 
2 fittings M16x1 female (-50...+200 °C)</t>
  </si>
  <si>
    <t>1 m Metal tubing, triple-insulated, 
2 fittings M24x1.5 female (-100...+350 °C)</t>
  </si>
  <si>
    <t>1.5 m Metal tubing, triple-insulated, 
2 fittings M24x1.5 female (-100...+350 °C)</t>
  </si>
  <si>
    <t>2 m Metal tubing, triple-insulated, 
2 fittings M24x1.5 female (-100...+350 °C)</t>
  </si>
  <si>
    <t>3 m Metal tubing, triple-insulated, 
2 fittings M24x1.5 female (-100...+350 °C)</t>
  </si>
  <si>
    <t>Solenoid valve set for loop circuit 
(-10…+130 °C), M16x1</t>
  </si>
  <si>
    <t>Solenoid valve set for 
'SemiChill' Recirculating Coolers 
temperature range -10…+130 °C
including: 1 solenoid valve and 
1 back pressure valve</t>
  </si>
  <si>
    <t>Test tube rack for 28 tubes 16/17 mm dia., 
to +150 °C</t>
  </si>
  <si>
    <t>Test tube rack for 38 tubes 12/13 mm dia., 
to +150 °C</t>
  </si>
  <si>
    <t>Drain tap (-30…+200 °C)</t>
  </si>
  <si>
    <t>Drain tap (-20…+150 °C)</t>
  </si>
  <si>
    <t>Shut-off valve for loop circuit (-10…+100 °C), M16x1</t>
  </si>
  <si>
    <t>Shut-off valve for loop circuit (-30…+200 °C), M16x1</t>
  </si>
  <si>
    <t>2 Tube clamps, size 2
for tubing 10 to 12 mm ID or 
reinforced tubing 8 mm ID</t>
  </si>
  <si>
    <t xml:space="preserve">M+R in-line Pt100 sensor M30x1.5 male, 
with 1.5 m cable </t>
  </si>
  <si>
    <t xml:space="preserve">M+R in-line Pt100 sensor M38x1.5 male, 
with 1.5 m cable </t>
  </si>
  <si>
    <t>SCB Converter Box
Stakei to potential free change over contact</t>
  </si>
  <si>
    <t>J01</t>
  </si>
  <si>
    <t>C-BT5</t>
  </si>
  <si>
    <t>C-BT9</t>
  </si>
  <si>
    <t>C-BT19</t>
  </si>
  <si>
    <t>C-BT27</t>
  </si>
  <si>
    <t>C-B5</t>
  </si>
  <si>
    <t>C-B13</t>
  </si>
  <si>
    <t>C-B17</t>
  </si>
  <si>
    <t>C-B27</t>
  </si>
  <si>
    <t>CD-BT5</t>
  </si>
  <si>
    <t>CD-BT19</t>
  </si>
  <si>
    <t>CD-BT27</t>
  </si>
  <si>
    <t>CD-B5</t>
  </si>
  <si>
    <t>CD-B13</t>
  </si>
  <si>
    <t>CD-B17</t>
  </si>
  <si>
    <t>CD-B19</t>
  </si>
  <si>
    <t>CD-B27</t>
  </si>
  <si>
    <t>CD-B33</t>
  </si>
  <si>
    <t>CD-B39</t>
  </si>
  <si>
    <t>CD-BC4</t>
  </si>
  <si>
    <t>CD-BC6</t>
  </si>
  <si>
    <t>CD-BC12</t>
  </si>
  <si>
    <t>CD-BC26</t>
  </si>
  <si>
    <t>CD-200F</t>
  </si>
  <si>
    <t>J02</t>
  </si>
  <si>
    <t>CD-201F</t>
  </si>
  <si>
    <t>CD-300F</t>
  </si>
  <si>
    <t>CD-600F</t>
  </si>
  <si>
    <t>J20</t>
  </si>
  <si>
    <t>Stand attachment with rod 200x12 mm dia. for CORIO C/CD</t>
  </si>
  <si>
    <t>Assembly cooling coil for CORIO CD</t>
  </si>
  <si>
    <t>Installation cooling for CORIO C/CD</t>
  </si>
  <si>
    <t>Extendable bridge for CORIO C/CD, extendable from 330 mm to 680 mm</t>
  </si>
  <si>
    <t>Stainless steel bridge including assembly frame for CORIO C-B13/17/19/27, C-BT19/27</t>
  </si>
  <si>
    <t>Stainless steel bridge including assembly frame for CORIO C-B5, C-BT19/27</t>
  </si>
  <si>
    <t>Bath cover with built-in heat exchanger
for bath BC4/BC6, 200F/201F/300F</t>
  </si>
  <si>
    <t>Bath cover with built-in heat exchanger 
for bath BC12, 600F</t>
  </si>
  <si>
    <t>Lift-up gable bath cover for B13/B17</t>
  </si>
  <si>
    <t>Lift-up gable bath cover for B19/B27, BT19/BT27</t>
  </si>
  <si>
    <t>Lift-up gable bath cover for B33</t>
  </si>
  <si>
    <t>Flat bath cover for B13/B17</t>
  </si>
  <si>
    <t>Flat bath cover for B19/B27, 
BT19/BT27</t>
  </si>
  <si>
    <t>Flat bath cover for B33</t>
  </si>
  <si>
    <t>Flat bath cover for B39</t>
  </si>
  <si>
    <t>Flat bath cover for B5/BT5</t>
  </si>
  <si>
    <t>High grade plastic test tube rack, up to +100 °C, for 60 tubes 100 x 16/17 mm dia.</t>
  </si>
  <si>
    <t>High grade plastic test tube rack, up to +100 °C, for 90 tubes 75 x 12/13 mm dia.</t>
  </si>
  <si>
    <t>High grade plastic test tube rack, up to +100 °C, for 21 tubes 30 mm dia.</t>
  </si>
  <si>
    <t>Stainless steel test tube rack, up to +150 °C, for 30 tubes 100 x 17 mm dia.</t>
  </si>
  <si>
    <t>Stainless steel test tube rack, up to +150 °C, for 42 tubes 75 x 12/13 mm dia.</t>
  </si>
  <si>
    <t>Stainless steel test tube rack, up to +150 °C, for 42 tubes 40 x 10/11 mm dia.</t>
  </si>
  <si>
    <t>Stainless steel test tube rack, up to +150 °C, for 10 Falcon tubes 50 ml</t>
  </si>
  <si>
    <t>Immersion-height adjustable platform for B19/B27</t>
  </si>
  <si>
    <t>Immersion-height adjustable platform for B13/B17</t>
  </si>
  <si>
    <t>C</t>
  </si>
  <si>
    <t>C-B19</t>
  </si>
  <si>
    <t>CD</t>
  </si>
  <si>
    <t>Pt100 Precision reference sensor, 
180 x 4 mm dia., stainless steel, 
1 m cable to RS232</t>
  </si>
  <si>
    <t>CORIO C Immersion circulator</t>
  </si>
  <si>
    <t>CORIO C-BT5 Open heating bath circulator</t>
  </si>
  <si>
    <t>CORIO C-BT9 Open heating bath circulator</t>
  </si>
  <si>
    <t>CORIO C-BT19 Open heating bath circulator</t>
  </si>
  <si>
    <t>CORIO C-BT27 Open heating bath circulator</t>
  </si>
  <si>
    <t>CORIO C-B5 Open heating bath circulator</t>
  </si>
  <si>
    <t>CORIO C-B13 Open heating bath circulator</t>
  </si>
  <si>
    <t>CORIO C-B17 Open heating bath circulator</t>
  </si>
  <si>
    <t>CORIO C-B19 Open heating bath circulator</t>
  </si>
  <si>
    <t>CORIO C-B27 Open heating bath circulator</t>
  </si>
  <si>
    <t>CORIO CD Immersion circulator</t>
  </si>
  <si>
    <t>CORIO CD-BT5 Open heating bath circulator</t>
  </si>
  <si>
    <t>CORIO CD-BT19 Open heating bath circulator</t>
  </si>
  <si>
    <t>CORIO CD-BT27 Open heating bath circulator</t>
  </si>
  <si>
    <t>CORIO CD-B5 Open heating bath circulator</t>
  </si>
  <si>
    <t>CORIO CD-B13 Open heating bath circulator</t>
  </si>
  <si>
    <t>CORIO CD-B17 Open heating bath circulator</t>
  </si>
  <si>
    <t>CORIO CD-B19 Open heating bath circulator</t>
  </si>
  <si>
    <t>CORIO CD-B27 Open heating bath circulator</t>
  </si>
  <si>
    <t>CORIO CD-B33 Open heating bath circulator</t>
  </si>
  <si>
    <t>CORIO CD-B39 Open heating bath circulator</t>
  </si>
  <si>
    <t>CORIO CD-BC4 Heating circulator</t>
  </si>
  <si>
    <t>CORIO CD-BC6 Heating circulator</t>
  </si>
  <si>
    <t>CORIO CD-BC12 Heating circulator</t>
  </si>
  <si>
    <t>CORIO CD-BC26 Heating circulator</t>
  </si>
  <si>
    <t>CORIO CD-200F Refrigerated/heating circulator</t>
  </si>
  <si>
    <t>CORIO CD-201F Refrigerated/heating circulator</t>
  </si>
  <si>
    <t>CORIO CD-300F Refrigerated/heating circulator</t>
  </si>
  <si>
    <t>CORIO CD-600F Refrigerated/heating circulator</t>
  </si>
  <si>
    <t>Filter mat for PRESTO A85/A85t</t>
  </si>
  <si>
    <t>W50</t>
  </si>
  <si>
    <t>PRESTO W50 Highly dynamic temperature control system</t>
  </si>
  <si>
    <t>9421502.T</t>
  </si>
  <si>
    <t>W50t</t>
  </si>
  <si>
    <t>PRESTO W50t Highly dynamic temperature control system</t>
  </si>
  <si>
    <t>plus Verpackungskosten 75,00 EUR netto
plus packing charges 75,00 EUR net</t>
  </si>
  <si>
    <t>plus Verpackungskosten 150,00 EUR netto
plus packing charges 150,00 EUR net</t>
  </si>
  <si>
    <t>Manufacturer's testing certificate for JULABO unit without built-in cooling</t>
  </si>
  <si>
    <t>Booster Pump (magnetically coupled), 2.1 bar</t>
  </si>
  <si>
    <t>Manufacturer's testing certificate for JULABO cooling unit up to 1 kW cooling power/+20 °C</t>
  </si>
  <si>
    <t>Manufacturer's testing certificate for JULABO cooling unit from 1 kW cooling power/+20 °C</t>
  </si>
  <si>
    <t>Stainless steel bath tank B5, up to +150 °C</t>
  </si>
  <si>
    <t>Stainless steel bath tank B13, up to +150 °C</t>
  </si>
  <si>
    <t>Stainless steel bath tank B17, up to +150 °C</t>
  </si>
  <si>
    <t>Stainless steel bath tank B19, up to +150 °C</t>
  </si>
  <si>
    <t>Stainless steel bath tank B27, up to +150 °C</t>
  </si>
  <si>
    <t>Stainless steel bath tank B33, up to +150 °C</t>
  </si>
  <si>
    <t>Stainless steel bath tank B39, up to +150 °C</t>
  </si>
  <si>
    <t>Transparent bath tank BT5, up to +100 °C</t>
  </si>
  <si>
    <t>Transparent bath tank BT9, up to +100 °C</t>
  </si>
  <si>
    <t>Transparent bath tank BT19, up to +100 °C</t>
  </si>
  <si>
    <t>Transparent bath tank BT27, up to +100 °C</t>
  </si>
  <si>
    <t>1 m Silicone tubing 12 mm ID x 16 mm OD
(-50...+180 °C)</t>
  </si>
  <si>
    <t>1 m Silicone tubing 8 mm ID x 10 mm OD
(-50...+180 °C)</t>
  </si>
  <si>
    <t>1 m PTFE tubing 12 mm ID x 14 mm OD
(-60...+180 °C)</t>
  </si>
  <si>
    <t>1 m PTFE tubing 8 mm ID x 10 mm OD
(-60...+180 °C)</t>
  </si>
  <si>
    <t>USB interface cable 2 m, type A-B</t>
  </si>
  <si>
    <t>CD-601F</t>
  </si>
  <si>
    <t>CORIO CD-601F Refrigerated/heating circulator</t>
  </si>
  <si>
    <t>CD-900F</t>
  </si>
  <si>
    <t>CD-1000F</t>
  </si>
  <si>
    <t>CD-1001F</t>
  </si>
  <si>
    <t>CORIO CD-900F Refrigerated/heating circulator</t>
  </si>
  <si>
    <t>CORIO CD-1000F Refrigerated/heating circulator</t>
  </si>
  <si>
    <t>CORIO CD-1001F Refrigerated/heating circulator</t>
  </si>
  <si>
    <t>Transparent bath cover for 1001F</t>
  </si>
  <si>
    <t>Basket for 1001F
for 20 bottles 0.33 / 0.5 liters stainless steel</t>
  </si>
  <si>
    <t>Immersion-height adjustable platform for 900F/BC26</t>
  </si>
  <si>
    <t>External Pt100 sensor 200 x 6 mm dia., 
stainless steel/PTFE coated, -75…+250 °C, 3 m cable</t>
  </si>
  <si>
    <t>External Pt100 sensor 300 x 6 mm dia., 
stainless steel/PTFE coated, -75…+250 °C, 3 m cable</t>
  </si>
  <si>
    <t>External Pt100 sensor 900 x 6 mm dia., 
stainless steel/PTFE coated, -75…+250 °C, 3 m cable</t>
  </si>
  <si>
    <t>External Pt100 sensor 600 x 6 mm dia., 
stainless steel/PTFE coated, -75…+250 °C, 3 m cable</t>
  </si>
  <si>
    <t>External Pt100 sensor 1200 x 6 mm dia., 
stainless steel/PTFE coated, -75…+250 °C, 3 m cable</t>
  </si>
  <si>
    <t>M+R in-line Pt100 sensor M16x1 male, 
with 1.5 m cable</t>
  </si>
  <si>
    <t>M+R in-line Pt100 sensor M24x1.5 male, 
with 1.5 m cable</t>
  </si>
  <si>
    <t>Shut-off valve M16x1 female/male 
(-60…+200 °C)</t>
  </si>
  <si>
    <t>Shut-off valve M24x1.5 female/male 
(-60…+200 °C)</t>
  </si>
  <si>
    <t>Shut-off valve M30x1.5 female/male 
(-60…+200 °C)</t>
  </si>
  <si>
    <t>Shut-off valve M38x1.5 female/male 
(-60…+200 °C)</t>
  </si>
  <si>
    <t>Descaling agent (1 liter)</t>
  </si>
  <si>
    <t>PURA 4</t>
  </si>
  <si>
    <t>PURA 4 Water bath</t>
  </si>
  <si>
    <t>PURA 10</t>
  </si>
  <si>
    <t>PURA 10 Water bath</t>
  </si>
  <si>
    <t>PURA 14</t>
  </si>
  <si>
    <t>PURA 14 Water bath</t>
  </si>
  <si>
    <t>PURA 22</t>
  </si>
  <si>
    <t>PURA 22 Water bath</t>
  </si>
  <si>
    <t>PURA 30</t>
  </si>
  <si>
    <t>PURA 30 Water bath</t>
  </si>
  <si>
    <t>Lift-up bath cover for PURA 4 transparent</t>
  </si>
  <si>
    <t>Lift-up bath cover for PURA 10 transparent</t>
  </si>
  <si>
    <t>Lift-up bath cover for PURA 14 transparent</t>
  </si>
  <si>
    <t>Lift-up bath cover for PURA 22 transparent</t>
  </si>
  <si>
    <t>Lift-up bath cover for PURA 30 transparent</t>
  </si>
  <si>
    <t>Stents lifter for PURA 4</t>
  </si>
  <si>
    <t>Hygiene insert for PURA 4 stainless steel</t>
  </si>
  <si>
    <t>Lift-up Makrolon cover 
for SW22, SW23, TW20</t>
  </si>
  <si>
    <t>Lift-up bath cover, stainless steel for SW22/23, TW20</t>
  </si>
  <si>
    <t>1 m Metal tubing, triple insulated, with 2 fittings M30x1.5 female (-100...+350 °C)</t>
  </si>
  <si>
    <t>1.5 m Metal tubing, triple insulated, with 2 fittings M30x1.5 female (-100...+350 °C)</t>
  </si>
  <si>
    <t>2 m Metal tubing, triple insulated, with 2 fittings M30x1.5 female (-100...+350 °C)</t>
  </si>
  <si>
    <t>3 m Metal tubing, triple insulated, with 2 fittings M30x1.5 female (-100...+350 °C)</t>
  </si>
  <si>
    <t>5 m Metal tubing, triple insulated, with 2 fittings M30x1.5 female (-100...+350 °C)</t>
  </si>
  <si>
    <t>1.5 m Metal tubing, triple insulated, with 2 fittings M38x1.5 female (-100...+350 °C)</t>
  </si>
  <si>
    <t>2 m Metal tubing, triple insulated, with 2 fittings M38x1.5 female (-100...+350 °C)</t>
  </si>
  <si>
    <t>3 m Metal tubing, triple insulated, with 2 fittings M38x1.5 female (-100...+350 °C)</t>
  </si>
  <si>
    <t>5 m Metal tubing, triple insulated, with 2 fittings M38x1.5 female (-100...+350 °C)</t>
  </si>
  <si>
    <t>RJ45 cable, length 5 m</t>
  </si>
  <si>
    <t>RS232 interface cable, length 2.5 m</t>
  </si>
  <si>
    <t>RS232 interface cable, length 5 m
9-pole/9-pole</t>
  </si>
  <si>
    <t>RS232 interface cable, length 3 m</t>
  </si>
  <si>
    <t>USB 2.0 Repeater extension cable, 
length 5 m</t>
  </si>
  <si>
    <t>USB 2.0 Repeater extension cable, 
length 10 m</t>
  </si>
  <si>
    <t>REO TRADE</t>
  </si>
  <si>
    <t>CENY bez DPH</t>
  </si>
  <si>
    <t>standardní</t>
  </si>
  <si>
    <r>
      <t>JULABO</t>
    </r>
    <r>
      <rPr>
        <sz val="12"/>
        <color indexed="18"/>
        <rFont val="Arial Narrow"/>
        <family val="2"/>
        <charset val="238"/>
      </rPr>
      <t xml:space="preserve"> </t>
    </r>
  </si>
  <si>
    <t>Order No.</t>
  </si>
  <si>
    <t>Objednací číslo</t>
  </si>
  <si>
    <t>Model - typ</t>
  </si>
  <si>
    <t>přístroje</t>
  </si>
  <si>
    <t>P Ř Í S L U Š E N S T V Í  -  A C C E S S O R I E S</t>
  </si>
  <si>
    <t>RABAT</t>
  </si>
  <si>
    <t>EURO Price 2017  EXW
EUR</t>
  </si>
  <si>
    <t>P O Z N Á M K Y</t>
  </si>
  <si>
    <r>
      <t>Spojení</t>
    </r>
    <r>
      <rPr>
        <b/>
        <sz val="8"/>
        <rFont val="Arial Black"/>
        <family val="2"/>
        <charset val="238"/>
      </rPr>
      <t xml:space="preserve"> </t>
    </r>
    <r>
      <rPr>
        <b/>
        <sz val="12"/>
        <rFont val="Arial Black"/>
        <family val="2"/>
        <charset val="238"/>
      </rPr>
      <t>:</t>
    </r>
  </si>
  <si>
    <t>E: Jilek@reotrade.cz</t>
  </si>
  <si>
    <t>Bellušova 40</t>
  </si>
  <si>
    <t>T: 23551-4663</t>
  </si>
  <si>
    <t>155 00</t>
  </si>
  <si>
    <t>P R A H A   5</t>
  </si>
  <si>
    <r>
      <t>O b c h o d n í</t>
    </r>
    <r>
      <rPr>
        <b/>
        <sz val="12"/>
        <color indexed="13"/>
        <rFont val="Arial"/>
        <family val="2"/>
        <charset val="238"/>
      </rPr>
      <t xml:space="preserve">   </t>
    </r>
    <r>
      <rPr>
        <b/>
        <sz val="14"/>
        <color indexed="13"/>
        <rFont val="Arial"/>
        <family val="2"/>
        <charset val="238"/>
      </rPr>
      <t>s l e v a</t>
    </r>
  </si>
  <si>
    <t>NC</t>
  </si>
  <si>
    <t>ZISK</t>
  </si>
  <si>
    <t>Balné</t>
  </si>
  <si>
    <t>Dopr.</t>
  </si>
  <si>
    <t>RSK</t>
  </si>
  <si>
    <r>
      <rPr>
        <b/>
        <sz val="12"/>
        <color rgb="FF00CC00"/>
        <rFont val="Arial Narrow"/>
        <family val="2"/>
        <charset val="238"/>
      </rPr>
      <t>po slevě</t>
    </r>
    <r>
      <rPr>
        <b/>
        <sz val="11"/>
        <color rgb="FF00CC00"/>
        <rFont val="Arial"/>
        <family val="2"/>
        <charset val="238"/>
      </rPr>
      <t xml:space="preserve"> </t>
    </r>
    <r>
      <rPr>
        <b/>
        <sz val="11"/>
        <color rgb="FF00CC00"/>
        <rFont val="Arial Black"/>
        <family val="2"/>
        <charset val="238"/>
      </rPr>
      <t>2%</t>
    </r>
  </si>
  <si>
    <t>Bath attachment clamp for CORIO C/CD immersion circulators, for wall thickness up to 30mm</t>
  </si>
  <si>
    <t>0-499</t>
  </si>
  <si>
    <t>499-999</t>
  </si>
  <si>
    <t>999-2999</t>
  </si>
  <si>
    <t>ZDARMA</t>
  </si>
  <si>
    <t>CENY  jsou včetně dopravy na místo určení k zákazníkovi u dražších přístrojů je v ceně  INSTALACE</t>
  </si>
  <si>
    <r>
      <t xml:space="preserve">CENY  jsou se splatností do </t>
    </r>
    <r>
      <rPr>
        <b/>
        <sz val="12"/>
        <color indexed="11"/>
        <rFont val="Arial Black"/>
        <family val="2"/>
        <charset val="238"/>
      </rPr>
      <t>14</t>
    </r>
    <r>
      <rPr>
        <b/>
        <sz val="12"/>
        <color indexed="10"/>
        <rFont val="Arial Black"/>
        <family val="2"/>
        <charset val="238"/>
      </rPr>
      <t xml:space="preserve"> dnů na fakturu po převzetí dodávky,  </t>
    </r>
    <r>
      <rPr>
        <b/>
        <sz val="12"/>
        <color indexed="11"/>
        <rFont val="Arial Black"/>
        <family val="2"/>
        <charset val="238"/>
      </rPr>
      <t>platba 100% předem = sleva</t>
    </r>
    <r>
      <rPr>
        <b/>
        <sz val="12"/>
        <color indexed="10"/>
        <rFont val="Arial Black"/>
        <family val="2"/>
        <charset val="238"/>
      </rPr>
      <t xml:space="preserve"> </t>
    </r>
    <r>
      <rPr>
        <b/>
        <sz val="12"/>
        <color indexed="11"/>
        <rFont val="Arial Black"/>
        <family val="2"/>
        <charset val="238"/>
      </rPr>
      <t>2%</t>
    </r>
  </si>
  <si>
    <t>8800705</t>
  </si>
  <si>
    <t>8800718</t>
  </si>
  <si>
    <t>8810007</t>
  </si>
  <si>
    <t>8810011</t>
  </si>
  <si>
    <t>8810012</t>
  </si>
  <si>
    <t>8810015</t>
  </si>
  <si>
    <t>8810020</t>
  </si>
  <si>
    <t>8890004</t>
  </si>
  <si>
    <t>8890005</t>
  </si>
  <si>
    <t>8890006</t>
  </si>
  <si>
    <t>8890007</t>
  </si>
  <si>
    <t>8890008</t>
  </si>
  <si>
    <t>8890009</t>
  </si>
  <si>
    <t>8890010</t>
  </si>
  <si>
    <t>8890011</t>
  </si>
  <si>
    <t>8890012</t>
  </si>
  <si>
    <t>8890013</t>
  </si>
  <si>
    <t>8890024</t>
  </si>
  <si>
    <t>8890034</t>
  </si>
  <si>
    <t>8890035</t>
  </si>
  <si>
    <t>8890036</t>
  </si>
  <si>
    <t>8890037</t>
  </si>
  <si>
    <t>8890038</t>
  </si>
  <si>
    <t>8890040</t>
  </si>
  <si>
    <t>8890041</t>
  </si>
  <si>
    <t>8890042</t>
  </si>
  <si>
    <t>8890043</t>
  </si>
  <si>
    <t>8890044</t>
  </si>
  <si>
    <t>8890045</t>
  </si>
  <si>
    <t>8890046</t>
  </si>
  <si>
    <t>8890047</t>
  </si>
  <si>
    <t>8890048</t>
  </si>
  <si>
    <t>8890049</t>
  </si>
  <si>
    <t>8890050</t>
  </si>
  <si>
    <t>8890051</t>
  </si>
  <si>
    <t>8890052</t>
  </si>
  <si>
    <t>8890053</t>
  </si>
  <si>
    <t>8890054</t>
  </si>
  <si>
    <t>8890055</t>
  </si>
  <si>
    <t>8890056</t>
  </si>
  <si>
    <t>8890057</t>
  </si>
  <si>
    <t>8890058</t>
  </si>
  <si>
    <t>8890059</t>
  </si>
  <si>
    <t>8890060</t>
  </si>
  <si>
    <t>8890061</t>
  </si>
  <si>
    <t>8890062</t>
  </si>
  <si>
    <t>8890063</t>
  </si>
  <si>
    <t>8890064</t>
  </si>
  <si>
    <t>8890065</t>
  </si>
  <si>
    <t>8890066</t>
  </si>
  <si>
    <t>8890067</t>
  </si>
  <si>
    <t>8890068</t>
  </si>
  <si>
    <t>8890069</t>
  </si>
  <si>
    <t>8890070</t>
  </si>
  <si>
    <t>8890071</t>
  </si>
  <si>
    <t>8890072</t>
  </si>
  <si>
    <t>8890080</t>
  </si>
  <si>
    <t>8890081</t>
  </si>
  <si>
    <t>8890082</t>
  </si>
  <si>
    <t>8890083</t>
  </si>
  <si>
    <t>8890084</t>
  </si>
  <si>
    <t>8890085</t>
  </si>
  <si>
    <t>8890086</t>
  </si>
  <si>
    <t>8890087</t>
  </si>
  <si>
    <t>8890088</t>
  </si>
  <si>
    <t>8890089</t>
  </si>
  <si>
    <t>8890100</t>
  </si>
  <si>
    <t>8890101</t>
  </si>
  <si>
    <t>8890102</t>
  </si>
  <si>
    <t>8890103</t>
  </si>
  <si>
    <t>8890104</t>
  </si>
  <si>
    <t>8890110</t>
  </si>
  <si>
    <t>8890111</t>
  </si>
  <si>
    <t>8890112</t>
  </si>
  <si>
    <t>8890120</t>
  </si>
  <si>
    <t>8890121</t>
  </si>
  <si>
    <t>8890122</t>
  </si>
  <si>
    <t>8890130</t>
  </si>
  <si>
    <t>8890131</t>
  </si>
  <si>
    <t>8890132</t>
  </si>
  <si>
    <t>8890133</t>
  </si>
  <si>
    <t>8890134</t>
  </si>
  <si>
    <t>8890135</t>
  </si>
  <si>
    <t>8890140</t>
  </si>
  <si>
    <t>8890141</t>
  </si>
  <si>
    <t>8890142</t>
  </si>
  <si>
    <t>8890143</t>
  </si>
  <si>
    <t>8890144</t>
  </si>
  <si>
    <t>8890145</t>
  </si>
  <si>
    <t>8891008</t>
  </si>
  <si>
    <t>8891009</t>
  </si>
  <si>
    <t>8900002</t>
  </si>
  <si>
    <t>8900005</t>
  </si>
  <si>
    <t>8900020</t>
  </si>
  <si>
    <t>8900024</t>
  </si>
  <si>
    <t>8900100</t>
  </si>
  <si>
    <t>8900105</t>
  </si>
  <si>
    <t>8900106</t>
  </si>
  <si>
    <t>8900110</t>
  </si>
  <si>
    <t>8901102</t>
  </si>
  <si>
    <t>8901105</t>
  </si>
  <si>
    <t>8902113</t>
  </si>
  <si>
    <t>8902115</t>
  </si>
  <si>
    <t>8902123</t>
  </si>
  <si>
    <t>8902125</t>
  </si>
  <si>
    <t>8902213</t>
  </si>
  <si>
    <t>8902215</t>
  </si>
  <si>
    <t>8902223</t>
  </si>
  <si>
    <t>8902225</t>
  </si>
  <si>
    <t>8902901</t>
  </si>
  <si>
    <t>8902903</t>
  </si>
  <si>
    <t>8902905</t>
  </si>
  <si>
    <t>8903015</t>
  </si>
  <si>
    <t>8903025</t>
  </si>
  <si>
    <t>8903035</t>
  </si>
  <si>
    <t>8910040</t>
  </si>
  <si>
    <t>8910045</t>
  </si>
  <si>
    <t>8920000</t>
  </si>
  <si>
    <t>8920005</t>
  </si>
  <si>
    <t>8920016</t>
  </si>
  <si>
    <t>8920017</t>
  </si>
  <si>
    <t>8920018</t>
  </si>
  <si>
    <t>8920019</t>
  </si>
  <si>
    <t>8920020</t>
  </si>
  <si>
    <t>8920036</t>
  </si>
  <si>
    <t>8920038</t>
  </si>
  <si>
    <t>8920039</t>
  </si>
  <si>
    <t>8920040</t>
  </si>
  <si>
    <t>8920100</t>
  </si>
  <si>
    <t>8930008</t>
  </si>
  <si>
    <t>8930010</t>
  </si>
  <si>
    <t>8930012</t>
  </si>
  <si>
    <t>8930108</t>
  </si>
  <si>
    <t>8930110</t>
  </si>
  <si>
    <t>8930112</t>
  </si>
  <si>
    <t>8930120</t>
  </si>
  <si>
    <t>8930122</t>
  </si>
  <si>
    <t>8930140</t>
  </si>
  <si>
    <t>8930142</t>
  </si>
  <si>
    <t>8930209</t>
  </si>
  <si>
    <t>8930210</t>
  </si>
  <si>
    <t>8930211</t>
  </si>
  <si>
    <t>8930214</t>
  </si>
  <si>
    <t>8930220</t>
  </si>
  <si>
    <t>8930221</t>
  </si>
  <si>
    <t>8930222</t>
  </si>
  <si>
    <t>8930223</t>
  </si>
  <si>
    <t>8930261</t>
  </si>
  <si>
    <t>8930262</t>
  </si>
  <si>
    <t>8930263</t>
  </si>
  <si>
    <t>8930264</t>
  </si>
  <si>
    <t>8930271</t>
  </si>
  <si>
    <t>8930272</t>
  </si>
  <si>
    <t>8930273</t>
  </si>
  <si>
    <t>8930274</t>
  </si>
  <si>
    <t>8930275</t>
  </si>
  <si>
    <t>8930282</t>
  </si>
  <si>
    <t>8930283</t>
  </si>
  <si>
    <t>8930284</t>
  </si>
  <si>
    <t>8930285</t>
  </si>
  <si>
    <t>8930308</t>
  </si>
  <si>
    <t>8930312</t>
  </si>
  <si>
    <t>8930319</t>
  </si>
  <si>
    <t>8930325</t>
  </si>
  <si>
    <t>8930331</t>
  </si>
  <si>
    <t>8930332</t>
  </si>
  <si>
    <t>8930341</t>
  </si>
  <si>
    <t>8930342</t>
  </si>
  <si>
    <t>8930410</t>
  </si>
  <si>
    <t>8930412</t>
  </si>
  <si>
    <t>8930413</t>
  </si>
  <si>
    <t>8930419</t>
  </si>
  <si>
    <t>8930425</t>
  </si>
  <si>
    <t>8930602</t>
  </si>
  <si>
    <t>8930603</t>
  </si>
  <si>
    <t>8930604</t>
  </si>
  <si>
    <t>8930605</t>
  </si>
  <si>
    <t>8930606</t>
  </si>
  <si>
    <t>8930608</t>
  </si>
  <si>
    <t>8940006</t>
  </si>
  <si>
    <t>8940012</t>
  </si>
  <si>
    <t>8940100</t>
  </si>
  <si>
    <t>8940101</t>
  </si>
  <si>
    <t>8940102</t>
  </si>
  <si>
    <t>8940103</t>
  </si>
  <si>
    <t>8940104</t>
  </si>
  <si>
    <t>8940105</t>
  </si>
  <si>
    <t>8940106</t>
  </si>
  <si>
    <t>8940107</t>
  </si>
  <si>
    <t>8940108</t>
  </si>
  <si>
    <t>8940109</t>
  </si>
  <si>
    <t>8940111</t>
  </si>
  <si>
    <t>8940114</t>
  </si>
  <si>
    <t>8940115</t>
  </si>
  <si>
    <t>8940124</t>
  </si>
  <si>
    <t>8940125</t>
  </si>
  <si>
    <t>8940132</t>
  </si>
  <si>
    <t>8940133</t>
  </si>
  <si>
    <t>8940138</t>
  </si>
  <si>
    <t>8940139</t>
  </si>
  <si>
    <t>8940140</t>
  </si>
  <si>
    <t>8940141</t>
  </si>
  <si>
    <t>8960440</t>
  </si>
  <si>
    <t>8960441</t>
  </si>
  <si>
    <t>8960442</t>
  </si>
  <si>
    <t>8960443</t>
  </si>
  <si>
    <t>8970010</t>
  </si>
  <si>
    <t>8970021</t>
  </si>
  <si>
    <t>8970240</t>
  </si>
  <si>
    <t>8970242</t>
  </si>
  <si>
    <t>8970243</t>
  </si>
  <si>
    <t>8970246</t>
  </si>
  <si>
    <t>8970268</t>
  </si>
  <si>
    <t>8970288</t>
  </si>
  <si>
    <t>8970320</t>
  </si>
  <si>
    <t>8970321</t>
  </si>
  <si>
    <t>8970344</t>
  </si>
  <si>
    <t>8970345</t>
  </si>
  <si>
    <t>8970346</t>
  </si>
  <si>
    <t>8970347</t>
  </si>
  <si>
    <t>8970360</t>
  </si>
  <si>
    <t>8970361</t>
  </si>
  <si>
    <t>8970362</t>
  </si>
  <si>
    <t>8970363</t>
  </si>
  <si>
    <t>8970364</t>
  </si>
  <si>
    <t>8970365</t>
  </si>
  <si>
    <t>8970366</t>
  </si>
  <si>
    <t>8970369</t>
  </si>
  <si>
    <t>8970380</t>
  </si>
  <si>
    <t>8970381</t>
  </si>
  <si>
    <t>8970382</t>
  </si>
  <si>
    <t>8970383</t>
  </si>
  <si>
    <t>8970400</t>
  </si>
  <si>
    <t>8970410</t>
  </si>
  <si>
    <t>8970415</t>
  </si>
  <si>
    <t>8970416</t>
  </si>
  <si>
    <t>8970435</t>
  </si>
  <si>
    <t>8970442</t>
  </si>
  <si>
    <t>8970443</t>
  </si>
  <si>
    <t>8970444</t>
  </si>
  <si>
    <t>8970445</t>
  </si>
  <si>
    <t>8970446</t>
  </si>
  <si>
    <t>8970447</t>
  </si>
  <si>
    <t>8970448</t>
  </si>
  <si>
    <t>8970450</t>
  </si>
  <si>
    <t>8970452</t>
  </si>
  <si>
    <t>8970453</t>
  </si>
  <si>
    <t>8970454</t>
  </si>
  <si>
    <t>8970456</t>
  </si>
  <si>
    <t>8970457</t>
  </si>
  <si>
    <t>8970458</t>
  </si>
  <si>
    <t>8970460</t>
  </si>
  <si>
    <t>8970468</t>
  </si>
  <si>
    <t>8970470</t>
  </si>
  <si>
    <t>8970471</t>
  </si>
  <si>
    <t>8970472</t>
  </si>
  <si>
    <t>8970473</t>
  </si>
  <si>
    <t>8970474</t>
  </si>
  <si>
    <t>8970476</t>
  </si>
  <si>
    <t>8970477</t>
  </si>
  <si>
    <t>8970480</t>
  </si>
  <si>
    <t>8970481</t>
  </si>
  <si>
    <t>8970482</t>
  </si>
  <si>
    <t>8970483</t>
  </si>
  <si>
    <t>8970484</t>
  </si>
  <si>
    <t>8970490</t>
  </si>
  <si>
    <t>8970492</t>
  </si>
  <si>
    <t>8970495</t>
  </si>
  <si>
    <t>8970496</t>
  </si>
  <si>
    <t>8970497</t>
  </si>
  <si>
    <t>8970502</t>
  </si>
  <si>
    <t>8970520</t>
  </si>
  <si>
    <t>8970522</t>
  </si>
  <si>
    <t>8970524</t>
  </si>
  <si>
    <t>8970601</t>
  </si>
  <si>
    <t>8970602</t>
  </si>
  <si>
    <t>8970603</t>
  </si>
  <si>
    <t>8970604</t>
  </si>
  <si>
    <t>8970606</t>
  </si>
  <si>
    <t>8970607</t>
  </si>
  <si>
    <t>8970608</t>
  </si>
  <si>
    <t>8970609</t>
  </si>
  <si>
    <t>8970620</t>
  </si>
  <si>
    <t>8970630</t>
  </si>
  <si>
    <t>8970631</t>
  </si>
  <si>
    <t>8970700</t>
  </si>
  <si>
    <t>8970702</t>
  </si>
  <si>
    <t>8970705</t>
  </si>
  <si>
    <t>8970750</t>
  </si>
  <si>
    <t>8970751</t>
  </si>
  <si>
    <t>8970801</t>
  </si>
  <si>
    <t>8970802</t>
  </si>
  <si>
    <t>8970815</t>
  </si>
  <si>
    <t>8970832</t>
  </si>
  <si>
    <t>8970833</t>
  </si>
  <si>
    <t>8970850</t>
  </si>
  <si>
    <t>8970851</t>
  </si>
  <si>
    <t>8970852</t>
  </si>
  <si>
    <t>8970853</t>
  </si>
  <si>
    <t>8970905</t>
  </si>
  <si>
    <t>8970906</t>
  </si>
  <si>
    <t>8970920</t>
  </si>
  <si>
    <t>8970921</t>
  </si>
  <si>
    <t>8970922</t>
  </si>
  <si>
    <t>8970923</t>
  </si>
  <si>
    <t>8970924</t>
  </si>
  <si>
    <t>8980024</t>
  </si>
  <si>
    <t>8980031</t>
  </si>
  <si>
    <t>8980032</t>
  </si>
  <si>
    <t>8980033</t>
  </si>
  <si>
    <t>8980034</t>
  </si>
  <si>
    <t>8980035</t>
  </si>
  <si>
    <t>8980071</t>
  </si>
  <si>
    <t>8980073</t>
  </si>
  <si>
    <t>8980074</t>
  </si>
  <si>
    <t>8980075</t>
  </si>
  <si>
    <t>8980125</t>
  </si>
  <si>
    <t>8980131</t>
  </si>
  <si>
    <t>8980133</t>
  </si>
  <si>
    <t>8980135</t>
  </si>
  <si>
    <t>8980136</t>
  </si>
  <si>
    <t>8980137</t>
  </si>
  <si>
    <t>8980142</t>
  </si>
  <si>
    <t>8980700</t>
  </si>
  <si>
    <t>8980701</t>
  </si>
  <si>
    <t>8980703</t>
  </si>
  <si>
    <t>8980704</t>
  </si>
  <si>
    <t>8980705</t>
  </si>
  <si>
    <t>8980750</t>
  </si>
  <si>
    <t>8980771</t>
  </si>
  <si>
    <t>8980772</t>
  </si>
  <si>
    <t>8980773</t>
  </si>
  <si>
    <t>8981002</t>
  </si>
  <si>
    <t>8981003</t>
  </si>
  <si>
    <t>8981006</t>
  </si>
  <si>
    <t>8981010</t>
  </si>
  <si>
    <t>8981013</t>
  </si>
  <si>
    <t>8981014</t>
  </si>
  <si>
    <t>8981015</t>
  </si>
  <si>
    <t>8981016</t>
  </si>
  <si>
    <t>8981017</t>
  </si>
  <si>
    <t>8981020</t>
  </si>
  <si>
    <t>8981021</t>
  </si>
  <si>
    <t>8981022</t>
  </si>
  <si>
    <t>8981023</t>
  </si>
  <si>
    <t>8981103</t>
  </si>
  <si>
    <t>9011000</t>
  </si>
  <si>
    <t>9011305</t>
  </si>
  <si>
    <t>9011309</t>
  </si>
  <si>
    <t>9011319</t>
  </si>
  <si>
    <t>9011327</t>
  </si>
  <si>
    <t>9011405</t>
  </si>
  <si>
    <t>9011413</t>
  </si>
  <si>
    <t>9011417</t>
  </si>
  <si>
    <t>9011419</t>
  </si>
  <si>
    <t>9011427</t>
  </si>
  <si>
    <t>9012000</t>
  </si>
  <si>
    <t>9012305</t>
  </si>
  <si>
    <t>9012319</t>
  </si>
  <si>
    <t>9012327</t>
  </si>
  <si>
    <t>9012405</t>
  </si>
  <si>
    <t>9012413</t>
  </si>
  <si>
    <t>9012417</t>
  </si>
  <si>
    <t>9012419</t>
  </si>
  <si>
    <t>9012427</t>
  </si>
  <si>
    <t>9012433</t>
  </si>
  <si>
    <t>9012439</t>
  </si>
  <si>
    <t>9012504</t>
  </si>
  <si>
    <t>9012506</t>
  </si>
  <si>
    <t>9012512</t>
  </si>
  <si>
    <t>9012526</t>
  </si>
  <si>
    <t>9012701</t>
  </si>
  <si>
    <t>9012702</t>
  </si>
  <si>
    <t>9012703</t>
  </si>
  <si>
    <t>9012704</t>
  </si>
  <si>
    <t>9012705</t>
  </si>
  <si>
    <t>9012706</t>
  </si>
  <si>
    <t>9012707</t>
  </si>
  <si>
    <t>9012708</t>
  </si>
  <si>
    <t>9021000</t>
  </si>
  <si>
    <t>J03</t>
  </si>
  <si>
    <t>9021000.A</t>
  </si>
  <si>
    <t>9021000.D</t>
  </si>
  <si>
    <t>9021504</t>
  </si>
  <si>
    <t>9021504.A</t>
  </si>
  <si>
    <t>9021504.D</t>
  </si>
  <si>
    <t>9021506</t>
  </si>
  <si>
    <t>9021506.A</t>
  </si>
  <si>
    <t>9021506.D</t>
  </si>
  <si>
    <t>9021512</t>
  </si>
  <si>
    <t>9021512.A</t>
  </si>
  <si>
    <t>9021512.D</t>
  </si>
  <si>
    <t>9021526</t>
  </si>
  <si>
    <t>9021526.A</t>
  </si>
  <si>
    <t>9021526.D</t>
  </si>
  <si>
    <t>9021701</t>
  </si>
  <si>
    <t>J04</t>
  </si>
  <si>
    <t>9021701.A</t>
  </si>
  <si>
    <t>9021701.D</t>
  </si>
  <si>
    <t>9021702</t>
  </si>
  <si>
    <t>9021702.A</t>
  </si>
  <si>
    <t>9021702.D</t>
  </si>
  <si>
    <t>9021703</t>
  </si>
  <si>
    <t>9021703.A</t>
  </si>
  <si>
    <t>9021703.D</t>
  </si>
  <si>
    <t>9021704</t>
  </si>
  <si>
    <t>9021704.A</t>
  </si>
  <si>
    <t>9021704.D</t>
  </si>
  <si>
    <t>9021705</t>
  </si>
  <si>
    <t>9021705.A</t>
  </si>
  <si>
    <t>9021705.D</t>
  </si>
  <si>
    <t>9021706</t>
  </si>
  <si>
    <t>9021706.A</t>
  </si>
  <si>
    <t>9021706.D</t>
  </si>
  <si>
    <t>9021707</t>
  </si>
  <si>
    <t>9021707.A</t>
  </si>
  <si>
    <t>9021707.D</t>
  </si>
  <si>
    <t>9021708</t>
  </si>
  <si>
    <t>9021708.A</t>
  </si>
  <si>
    <t>9021708.D</t>
  </si>
  <si>
    <t>9021709.D</t>
  </si>
  <si>
    <t>9162670</t>
  </si>
  <si>
    <t>9162681</t>
  </si>
  <si>
    <t>9162689</t>
  </si>
  <si>
    <t>9212504</t>
  </si>
  <si>
    <t>9212625</t>
  </si>
  <si>
    <t>9212632</t>
  </si>
  <si>
    <t>9212634</t>
  </si>
  <si>
    <t>9212650</t>
  </si>
  <si>
    <t>9212651</t>
  </si>
  <si>
    <t>9252218</t>
  </si>
  <si>
    <t>9252506</t>
  </si>
  <si>
    <t>9252512</t>
  </si>
  <si>
    <t>9252526</t>
  </si>
  <si>
    <t>9312504</t>
  </si>
  <si>
    <t>9312618</t>
  </si>
  <si>
    <t>9312625</t>
  </si>
  <si>
    <t>9312632</t>
  </si>
  <si>
    <t>9312633</t>
  </si>
  <si>
    <t>9312650</t>
  </si>
  <si>
    <t>9312651</t>
  </si>
  <si>
    <t>9312681</t>
  </si>
  <si>
    <t>9312689</t>
  </si>
  <si>
    <t>9352506</t>
  </si>
  <si>
    <t>9352508</t>
  </si>
  <si>
    <t>9352512</t>
  </si>
  <si>
    <t>9352514</t>
  </si>
  <si>
    <t>9352526</t>
  </si>
  <si>
    <t>9352627</t>
  </si>
  <si>
    <t>9352628</t>
  </si>
  <si>
    <t>9352751</t>
  </si>
  <si>
    <t>9352752</t>
  </si>
  <si>
    <t>9352753</t>
  </si>
  <si>
    <t>9352755</t>
  </si>
  <si>
    <t>9352756</t>
  </si>
  <si>
    <t>9352790</t>
  </si>
  <si>
    <t>9352791</t>
  </si>
  <si>
    <t>9400330</t>
  </si>
  <si>
    <t>9400331</t>
  </si>
  <si>
    <t>9400340</t>
  </si>
  <si>
    <t>9400341</t>
  </si>
  <si>
    <t>9420300</t>
  </si>
  <si>
    <t>9420401</t>
  </si>
  <si>
    <t>9420452</t>
  </si>
  <si>
    <t>9420801</t>
  </si>
  <si>
    <t>9421401</t>
  </si>
  <si>
    <t>9421502</t>
  </si>
  <si>
    <t>9421801</t>
  </si>
  <si>
    <t>9550322</t>
  </si>
  <si>
    <t>9550323</t>
  </si>
  <si>
    <t>9600060</t>
  </si>
  <si>
    <t>9600063</t>
  </si>
  <si>
    <t>9600120</t>
  </si>
  <si>
    <t>9600123</t>
  </si>
  <si>
    <t>9600126</t>
  </si>
  <si>
    <t>9600160</t>
  </si>
  <si>
    <t>9600163</t>
  </si>
  <si>
    <t>9600166</t>
  </si>
  <si>
    <t>9601060</t>
  </si>
  <si>
    <t>9601063</t>
  </si>
  <si>
    <t>9601256</t>
  </si>
  <si>
    <t>9620025</t>
  </si>
  <si>
    <t>9620050</t>
  </si>
  <si>
    <t>9620100</t>
  </si>
  <si>
    <t>9630100</t>
  </si>
  <si>
    <t>9650820</t>
  </si>
  <si>
    <t>9650840</t>
  </si>
  <si>
    <t>9650842</t>
  </si>
  <si>
    <t>9650890</t>
  </si>
  <si>
    <t>9650892</t>
  </si>
  <si>
    <t>9650893</t>
  </si>
  <si>
    <t>9655825</t>
  </si>
  <si>
    <t>9660003</t>
  </si>
  <si>
    <t>9661006</t>
  </si>
  <si>
    <t>9661012</t>
  </si>
  <si>
    <t>9661017</t>
  </si>
  <si>
    <t>9663012</t>
  </si>
  <si>
    <t>9663017</t>
  </si>
  <si>
    <t>9663025</t>
  </si>
  <si>
    <t>9663040</t>
  </si>
  <si>
    <t>9666025</t>
  </si>
  <si>
    <t>9666040</t>
  </si>
  <si>
    <t>9666070</t>
  </si>
  <si>
    <t>9666110</t>
  </si>
  <si>
    <t>9666200</t>
  </si>
  <si>
    <t>9671017</t>
  </si>
  <si>
    <t>9673017</t>
  </si>
  <si>
    <t>9673025</t>
  </si>
  <si>
    <t>9673040</t>
  </si>
  <si>
    <t>9676025</t>
  </si>
  <si>
    <t>9676040</t>
  </si>
  <si>
    <t>9676070</t>
  </si>
  <si>
    <t>9676110</t>
  </si>
  <si>
    <t>9676200</t>
  </si>
  <si>
    <t>9700140</t>
  </si>
  <si>
    <t>9700160</t>
  </si>
  <si>
    <t>9790000</t>
  </si>
  <si>
    <t>9790100</t>
  </si>
  <si>
    <t>9800031</t>
  </si>
  <si>
    <t>9800035</t>
  </si>
  <si>
    <t>9800062</t>
  </si>
  <si>
    <t>9800063</t>
  </si>
  <si>
    <t>9800065</t>
  </si>
  <si>
    <t>9800066</t>
  </si>
  <si>
    <t>9900110</t>
  </si>
  <si>
    <t>9900112</t>
  </si>
  <si>
    <t>9900114</t>
  </si>
  <si>
    <t>9901305</t>
  </si>
  <si>
    <t>9901309</t>
  </si>
  <si>
    <t>9901319</t>
  </si>
  <si>
    <t>9901327</t>
  </si>
  <si>
    <t>9903405</t>
  </si>
  <si>
    <t>9903413</t>
  </si>
  <si>
    <t>9903417</t>
  </si>
  <si>
    <t>9903419</t>
  </si>
  <si>
    <t>9903427</t>
  </si>
  <si>
    <t>9903433</t>
  </si>
  <si>
    <t>9903439</t>
  </si>
  <si>
    <t>9940200</t>
  </si>
  <si>
    <t>9970022</t>
  </si>
  <si>
    <t>9970100</t>
  </si>
  <si>
    <t>9970101</t>
  </si>
  <si>
    <t>9970201</t>
  </si>
  <si>
    <t>9970228</t>
  </si>
  <si>
    <t>9970229</t>
  </si>
  <si>
    <t>9970240</t>
  </si>
  <si>
    <t>9970242</t>
  </si>
  <si>
    <t>9970247</t>
  </si>
  <si>
    <t>9970253</t>
  </si>
  <si>
    <t>9970254</t>
  </si>
  <si>
    <t>9970257</t>
  </si>
  <si>
    <t>9970290</t>
  </si>
  <si>
    <t>9970291</t>
  </si>
  <si>
    <t>9970292</t>
  </si>
  <si>
    <t>9970293</t>
  </si>
  <si>
    <t>9970296</t>
  </si>
  <si>
    <t>9970300</t>
  </si>
  <si>
    <t>9970301</t>
  </si>
  <si>
    <t>9970303</t>
  </si>
  <si>
    <t>9970320</t>
  </si>
  <si>
    <t>9970321</t>
  </si>
  <si>
    <t>9970322</t>
  </si>
  <si>
    <t>9970323</t>
  </si>
  <si>
    <t>9970331</t>
  </si>
  <si>
    <t>9970337</t>
  </si>
  <si>
    <t>9970420</t>
  </si>
  <si>
    <t>9970502</t>
  </si>
  <si>
    <t>9970503</t>
  </si>
  <si>
    <t>9970506</t>
  </si>
  <si>
    <t>2 Adapters G 1" male to G 3/4" female</t>
  </si>
  <si>
    <t>2 Adapters G 1 1/2" male to G 3/4" female</t>
  </si>
  <si>
    <t>2 Adapters G 1" male to G 3/4" male</t>
  </si>
  <si>
    <t>2 Adapters G 1 1/2" male to G 3/4" male</t>
  </si>
  <si>
    <t>2 Elbow fittings 90°/G1" female/male</t>
  </si>
  <si>
    <t>2 Elbow fittings 90°/G1 1/2" female/male</t>
  </si>
  <si>
    <t>2 Barbed fittings for tubing 3/4" ID male to G 3/4" male</t>
  </si>
  <si>
    <t>Reinforced tubing 1 1/2'' inner dia. per meter</t>
  </si>
  <si>
    <t>OK</t>
  </si>
  <si>
    <t>Insulation, 48 mm inner dia. for reinforced tubing 
1 1/2" inner dia. per meter</t>
  </si>
  <si>
    <t>2 Tube clamps, size 6for reinforced tubing 1 1/2" inner dia.</t>
  </si>
  <si>
    <r>
      <t>Flow meter MID DN</t>
    </r>
    <r>
      <rPr>
        <b/>
        <sz val="10"/>
        <rFont val="Arial Black"/>
        <family val="2"/>
        <charset val="238"/>
      </rPr>
      <t>15</t>
    </r>
    <r>
      <rPr>
        <b/>
        <sz val="10"/>
        <rFont val="Arial Narrow"/>
        <family val="2"/>
        <charset val="238"/>
      </rPr>
      <t>, magnetic-inductive, temperature range -40°C…+130°C</t>
    </r>
  </si>
  <si>
    <r>
      <t>Flow meter MID DN</t>
    </r>
    <r>
      <rPr>
        <b/>
        <sz val="10"/>
        <rFont val="Arial Black"/>
        <family val="2"/>
        <charset val="238"/>
      </rPr>
      <t>25</t>
    </r>
    <r>
      <rPr>
        <b/>
        <sz val="10"/>
        <rFont val="Arial Narrow"/>
        <family val="2"/>
        <charset val="238"/>
      </rPr>
      <t>, magnetic-inductive, temperature range -40°C…+130°C</t>
    </r>
  </si>
  <si>
    <r>
      <t>Flow meter CORIOLIS 1  DN</t>
    </r>
    <r>
      <rPr>
        <b/>
        <sz val="10"/>
        <rFont val="Arial Black"/>
        <family val="2"/>
        <charset val="238"/>
      </rPr>
      <t>15</t>
    </r>
    <r>
      <rPr>
        <b/>
        <sz val="10"/>
        <rFont val="Arial Narrow"/>
        <family val="2"/>
        <charset val="238"/>
      </rPr>
      <t>,  temperature range -40°C…+150°C</t>
    </r>
  </si>
  <si>
    <r>
      <t>Flow meter CORIOLIS 1  DN</t>
    </r>
    <r>
      <rPr>
        <b/>
        <sz val="10"/>
        <rFont val="Arial Black"/>
        <family val="2"/>
        <charset val="238"/>
      </rPr>
      <t>25</t>
    </r>
    <r>
      <rPr>
        <b/>
        <sz val="10"/>
        <rFont val="Arial Narrow"/>
        <family val="2"/>
        <charset val="238"/>
      </rPr>
      <t>,  temperature range -40°C…+150°C</t>
    </r>
  </si>
  <si>
    <r>
      <t>Flow meter CORIOLIS 2  DN</t>
    </r>
    <r>
      <rPr>
        <b/>
        <sz val="10"/>
        <rFont val="Arial Black"/>
        <family val="2"/>
        <charset val="238"/>
      </rPr>
      <t>25</t>
    </r>
    <r>
      <rPr>
        <b/>
        <sz val="10"/>
        <rFont val="Arial Narrow"/>
        <family val="2"/>
        <charset val="238"/>
      </rPr>
      <t>,  temperature range -90°C…+240°C</t>
    </r>
  </si>
  <si>
    <t>Fluid-Bypass, electronically controlled, T-range -92°C….+250°C, M30x1,5male, 24VDC/0,5A</t>
  </si>
  <si>
    <t xml:space="preserve">Connection kit for Fluid-Bypass, for PRESTO A45, A45t, W50, W50t. </t>
  </si>
  <si>
    <t xml:space="preserve">Connection kit for Fluid-Bypass, for PRESTO W55. </t>
  </si>
  <si>
    <r>
      <rPr>
        <b/>
        <sz val="10"/>
        <rFont val="Arial Black"/>
        <family val="2"/>
        <charset val="238"/>
      </rPr>
      <t>Factory</t>
    </r>
    <r>
      <rPr>
        <b/>
        <sz val="10"/>
        <rFont val="Arial"/>
        <family val="2"/>
        <charset val="238"/>
      </rPr>
      <t xml:space="preserve"> instalation</t>
    </r>
    <r>
      <rPr>
        <b/>
        <sz val="10"/>
        <rFont val="Arial Narrow"/>
        <family val="2"/>
        <charset val="238"/>
      </rPr>
      <t xml:space="preserve"> of Connection + Fluid-Bypass, for PRESTO A45, A45t, W50, W50t, W55</t>
    </r>
  </si>
  <si>
    <t>Water bath protective media 'Aqua-Stabil' 1 bottle 100ml</t>
  </si>
  <si>
    <t>2 Barbed fittings for tubing 1 " ID male to G 1 1/2" male</t>
  </si>
  <si>
    <t>2 Barbed fittings for tubing 1 1/2" ID male to G 1" male</t>
  </si>
  <si>
    <t>DD</t>
  </si>
  <si>
    <t>DD-BC4</t>
  </si>
  <si>
    <t>DYNEO DD Immersion circulator with USB connector.</t>
  </si>
  <si>
    <t>with ANALOG connector.</t>
  </si>
  <si>
    <t>with RS232 connector.</t>
  </si>
  <si>
    <t>DYNEO DD-BC4 Heating circulator with USB connector.</t>
  </si>
  <si>
    <t>DD-BC6</t>
  </si>
  <si>
    <t>DYNEO DD-BC6 Heating circulator with USB connector.</t>
  </si>
  <si>
    <t>DD-BC12</t>
  </si>
  <si>
    <t>DYNEO DD-BC12 Heating circulator with USB connector.</t>
  </si>
  <si>
    <t>DYNEO DD-BC26 Heating circulator with USB connector.</t>
  </si>
  <si>
    <t>DD-BC26</t>
  </si>
  <si>
    <t>DD-200F</t>
  </si>
  <si>
    <t>DYNEO DD-200F Refrigerated/Heating circulator with USB connector.</t>
  </si>
  <si>
    <t>DD-201F</t>
  </si>
  <si>
    <t>DYNEO DD-201F Refrigerated/Heating circulator with USB connector.</t>
  </si>
  <si>
    <t>DD-300F</t>
  </si>
  <si>
    <t>DYNEO DD-300F Refrigerated/Heating circulator with USB connector.</t>
  </si>
  <si>
    <t>DD-600F</t>
  </si>
  <si>
    <t>DYNEO DD-600F Refrigerated/Heating circulator with USB connector.</t>
  </si>
  <si>
    <t>DD-601F</t>
  </si>
  <si>
    <t>DYNEO DD-601F Refrigerated/Heating circulator with USB connector.</t>
  </si>
  <si>
    <t>DD-900F</t>
  </si>
  <si>
    <t>DYNEO DD-900F Refrigerated/Heating circulator with USB connector.</t>
  </si>
  <si>
    <t>DD-1000F</t>
  </si>
  <si>
    <t>DYNEO DD-1000F Refrigerated/Heating circulator with USB connector.</t>
  </si>
  <si>
    <t>DD-1001F</t>
  </si>
  <si>
    <t>DYNEO DD-1001F Refrigerated/Heating circulator with USB connector.</t>
  </si>
  <si>
    <t>DD-1001F-BF</t>
  </si>
  <si>
    <r>
      <t xml:space="preserve">Refrigerated/Heating circulator with RS232 connector, for  </t>
    </r>
    <r>
      <rPr>
        <b/>
        <sz val="10"/>
        <rFont val="Arial Black"/>
        <family val="2"/>
        <charset val="238"/>
      </rPr>
      <t>B</t>
    </r>
    <r>
      <rPr>
        <b/>
        <sz val="10"/>
        <rFont val="Arial"/>
        <family val="2"/>
        <charset val="238"/>
      </rPr>
      <t xml:space="preserve">eer  </t>
    </r>
    <r>
      <rPr>
        <b/>
        <sz val="10"/>
        <rFont val="Arial Black"/>
        <family val="2"/>
        <charset val="238"/>
      </rPr>
      <t>F</t>
    </r>
    <r>
      <rPr>
        <b/>
        <sz val="10"/>
        <rFont val="Arial"/>
        <family val="2"/>
        <charset val="238"/>
      </rPr>
      <t>orcing  test.</t>
    </r>
  </si>
  <si>
    <t>Condensation trap with bath lid for 600F/601F/1000F</t>
  </si>
  <si>
    <t>Pump set for DYNEO DD with pump connectors M16x1</t>
  </si>
  <si>
    <r>
      <t>REO TRADE Praha,  RNDr.</t>
    </r>
    <r>
      <rPr>
        <sz val="8"/>
        <color indexed="17"/>
        <rFont val="Arial Black"/>
        <family val="2"/>
        <charset val="238"/>
      </rPr>
      <t xml:space="preserve"> </t>
    </r>
    <r>
      <rPr>
        <sz val="13"/>
        <color indexed="17"/>
        <rFont val="Arial Black"/>
        <family val="2"/>
        <charset val="238"/>
      </rPr>
      <t>Jiří JÍLEK</t>
    </r>
    <r>
      <rPr>
        <sz val="10"/>
        <color indexed="17"/>
        <rFont val="Arial Black"/>
        <family val="2"/>
        <charset val="238"/>
      </rPr>
      <t xml:space="preserve"> </t>
    </r>
    <r>
      <rPr>
        <sz val="13"/>
        <color indexed="17"/>
        <rFont val="Arial Black"/>
        <family val="2"/>
        <charset val="238"/>
      </rPr>
      <t>/</t>
    </r>
    <r>
      <rPr>
        <sz val="10"/>
        <color indexed="17"/>
        <rFont val="Arial Black"/>
        <family val="2"/>
        <charset val="238"/>
      </rPr>
      <t xml:space="preserve"> </t>
    </r>
    <r>
      <rPr>
        <sz val="13"/>
        <color indexed="17"/>
        <rFont val="Arial Black"/>
        <family val="2"/>
        <charset val="238"/>
      </rPr>
      <t>M: 602 310 605</t>
    </r>
  </si>
  <si>
    <t>F: Z R U Š E N</t>
  </si>
  <si>
    <t>Packing charges :</t>
  </si>
  <si>
    <t>a více</t>
  </si>
  <si>
    <t>Kategorie</t>
  </si>
  <si>
    <t>Rabat</t>
  </si>
  <si>
    <t>Kat.</t>
  </si>
  <si>
    <t>Julabo EXW NET =</t>
  </si>
  <si>
    <t>8890105</t>
  </si>
  <si>
    <t>8890106</t>
  </si>
  <si>
    <t>8890107</t>
  </si>
  <si>
    <t>8890108</t>
  </si>
  <si>
    <t>8890125</t>
  </si>
  <si>
    <t>8890126</t>
  </si>
  <si>
    <t>8890150</t>
  </si>
  <si>
    <t>8890151</t>
  </si>
  <si>
    <t>8890152</t>
  </si>
  <si>
    <t>Shut-off valve G 1" for FX30</t>
  </si>
  <si>
    <t>Shut-off valve G 1 1/2" for FX50/FX65</t>
  </si>
  <si>
    <t>8 890 170</t>
  </si>
  <si>
    <t>8 890 171</t>
  </si>
  <si>
    <t>8930326</t>
  </si>
  <si>
    <t>8930448</t>
  </si>
  <si>
    <t>RTP</t>
  </si>
  <si>
    <t>8940142</t>
  </si>
  <si>
    <t>8940143</t>
  </si>
  <si>
    <t>Thermal HL90 bath fluid 10 liters</t>
  </si>
  <si>
    <t>Thermal HL90 bath fluid 5 liters</t>
  </si>
  <si>
    <t>8970487</t>
  </si>
  <si>
    <t>8980731</t>
  </si>
  <si>
    <t>8980732</t>
  </si>
  <si>
    <t>8980735</t>
  </si>
  <si>
    <t>8980736</t>
  </si>
  <si>
    <t>8980737</t>
  </si>
  <si>
    <t>8980780</t>
  </si>
  <si>
    <t>8980781</t>
  </si>
  <si>
    <t>8980783</t>
  </si>
  <si>
    <t>8980784</t>
  </si>
  <si>
    <t>9013000</t>
  </si>
  <si>
    <t>9013504</t>
  </si>
  <si>
    <t>9013506</t>
  </si>
  <si>
    <t>9013512</t>
  </si>
  <si>
    <t>CP</t>
  </si>
  <si>
    <t>CP-BC4</t>
  </si>
  <si>
    <t>CP-BC12</t>
  </si>
  <si>
    <t>CP-BC6</t>
  </si>
  <si>
    <t>CP-BC26</t>
  </si>
  <si>
    <t>CP-200F</t>
  </si>
  <si>
    <t>CP-201F</t>
  </si>
  <si>
    <t>CP-300F</t>
  </si>
  <si>
    <t>CP-600F</t>
  </si>
  <si>
    <t>CP-601F</t>
  </si>
  <si>
    <t>CP-1000F</t>
  </si>
  <si>
    <t>CP-1001F</t>
  </si>
  <si>
    <t>CORIO CP Immersion circulato</t>
  </si>
  <si>
    <t>CORIO CP-BC4 Heating circulator</t>
  </si>
  <si>
    <t>CORIO CP-BC6 Heating circulator</t>
  </si>
  <si>
    <t>CORIO CP-BC12 Heating circulator</t>
  </si>
  <si>
    <t>CORIO CP-BC26 Heating circulator</t>
  </si>
  <si>
    <t>CORIO CP-200F Refrigerated/heating circulator</t>
  </si>
  <si>
    <t>CORIO CP-201F Refrigerated/heating circulator</t>
  </si>
  <si>
    <t>CORIO CP-300F Refrigerated/heating circulator</t>
  </si>
  <si>
    <t>CORIO CP-600F Refrigerated/heating circulator</t>
  </si>
  <si>
    <t>CORIO CP-601F Refrigerated/heating circulator</t>
  </si>
  <si>
    <t>CORIO CP-900F Refrigerated/heating circulator</t>
  </si>
  <si>
    <t>CORIO CP-1000F Refrigerated/heating circulator</t>
  </si>
  <si>
    <t>CORIO CP-1001F Refrigerated/heating circulator</t>
  </si>
  <si>
    <t>CP-900F</t>
  </si>
  <si>
    <t>9013526</t>
  </si>
  <si>
    <t>9013701</t>
  </si>
  <si>
    <t>9013702</t>
  </si>
  <si>
    <t>9013703</t>
  </si>
  <si>
    <t>9013704</t>
  </si>
  <si>
    <t>9013705</t>
  </si>
  <si>
    <t>9013706</t>
  </si>
  <si>
    <t>9013707</t>
  </si>
  <si>
    <t>9013708</t>
  </si>
  <si>
    <t>9 021 000.A</t>
  </si>
  <si>
    <t>9 021 000.D</t>
  </si>
  <si>
    <t>9 021 504.A</t>
  </si>
  <si>
    <t>9 021 504.D</t>
  </si>
  <si>
    <t>9 021 506.A</t>
  </si>
  <si>
    <t>9 021 506.D</t>
  </si>
  <si>
    <t>9 021 512.A</t>
  </si>
  <si>
    <t>9 021 512.D</t>
  </si>
  <si>
    <t>9 021 526.A</t>
  </si>
  <si>
    <t>9 021 526.D</t>
  </si>
  <si>
    <t>9 021 701.A</t>
  </si>
  <si>
    <t>9 021 701.D</t>
  </si>
  <si>
    <t>9 021 702.A</t>
  </si>
  <si>
    <t>9 021 702.D</t>
  </si>
  <si>
    <t>9 021 703.A</t>
  </si>
  <si>
    <t>9 021 703.D</t>
  </si>
  <si>
    <t>9 021 704.A</t>
  </si>
  <si>
    <t>9 021 704.D</t>
  </si>
  <si>
    <t>9 021 705.A</t>
  </si>
  <si>
    <t>9 021 705.D</t>
  </si>
  <si>
    <t>9 021 706.A</t>
  </si>
  <si>
    <t>9 021 706.D</t>
  </si>
  <si>
    <t>9 021 707.A</t>
  </si>
  <si>
    <t>9 021 707.D</t>
  </si>
  <si>
    <t>9 021 708.A</t>
  </si>
  <si>
    <t>9 021 708.D</t>
  </si>
  <si>
    <t>9 021 709.D</t>
  </si>
  <si>
    <t>9352793</t>
  </si>
  <si>
    <t>9 352 795N</t>
  </si>
  <si>
    <t>9 352 796N</t>
  </si>
  <si>
    <t>9 420 452.T</t>
  </si>
  <si>
    <t>9 420 801.T</t>
  </si>
  <si>
    <t>9 421 502.T</t>
  </si>
  <si>
    <t>9 421 801.T</t>
  </si>
  <si>
    <t>9550504</t>
  </si>
  <si>
    <t>9550510</t>
  </si>
  <si>
    <t>9550514</t>
  </si>
  <si>
    <t>9550522</t>
  </si>
  <si>
    <t>9550530</t>
  </si>
  <si>
    <t>9970141</t>
  </si>
  <si>
    <t>9970532</t>
  </si>
  <si>
    <t>9970534</t>
  </si>
  <si>
    <t>9970536</t>
  </si>
  <si>
    <t>9970570</t>
  </si>
  <si>
    <t>9970571</t>
  </si>
  <si>
    <t>9970572</t>
  </si>
  <si>
    <t>9970573</t>
  </si>
  <si>
    <t>9970574</t>
  </si>
  <si>
    <t>9970575</t>
  </si>
  <si>
    <t>9970576</t>
  </si>
  <si>
    <t>9970577</t>
  </si>
  <si>
    <t>9970580</t>
  </si>
  <si>
    <t>9970581</t>
  </si>
  <si>
    <t>9970582</t>
  </si>
  <si>
    <t>9970583</t>
  </si>
  <si>
    <t>9970584</t>
  </si>
  <si>
    <t>9970700</t>
  </si>
  <si>
    <t>Installation cooling coil for PURA 10, PURA 14</t>
  </si>
  <si>
    <t>Installation cooling coil for PURA 22, PURA 30</t>
  </si>
  <si>
    <t>Flat bath cover PURA 10 with 4 openings 92mm dia.  and set of rings.</t>
  </si>
  <si>
    <t>Flat bath cover PURA 14 with 6 openings 92mm dia.  and set of rings.</t>
  </si>
  <si>
    <t>Flat bath cover PURA 22 with 8 openings 92mm dia.  and set of rings.</t>
  </si>
  <si>
    <t>Flat bath cover PURA 22 with 6 openings 115mm dia.  and set of rings.</t>
  </si>
  <si>
    <t>Flat bath cover PURA 22 with 2 openings 190mm dia.  and set of rings.</t>
  </si>
  <si>
    <t>Flat bath cover PURA 30 with 10 openings 115mm dia.  and set of rings.</t>
  </si>
  <si>
    <t>Flat bath cover PURA 30 with 3 openings 190mm dia.  and set of rings.</t>
  </si>
  <si>
    <t>R-2020</t>
  </si>
  <si>
    <t>R-2022</t>
  </si>
  <si>
    <t>R2022/2021</t>
  </si>
  <si>
    <t>8890170</t>
  </si>
  <si>
    <t>8890171</t>
  </si>
  <si>
    <t>Kurz</t>
  </si>
  <si>
    <t>EUR</t>
  </si>
  <si>
    <t>CZK</t>
  </si>
  <si>
    <t>9012727</t>
  </si>
  <si>
    <t>CD-1000FW</t>
  </si>
  <si>
    <t>CORIO CD-1000FW Refrigerated/heating circulator , water cooled.</t>
  </si>
  <si>
    <t>9013727</t>
  </si>
  <si>
    <t>9021727</t>
  </si>
  <si>
    <t>9021727.A</t>
  </si>
  <si>
    <t>9021727.D</t>
  </si>
  <si>
    <t>J05</t>
  </si>
  <si>
    <t>J06</t>
  </si>
  <si>
    <t>9212625N</t>
  </si>
  <si>
    <t>9212632N</t>
  </si>
  <si>
    <t>9312625N</t>
  </si>
  <si>
    <t>9312632N</t>
  </si>
  <si>
    <t>NEW</t>
  </si>
  <si>
    <t>CP-1001FW</t>
  </si>
  <si>
    <t>CORIO CP-1001F Refrigerated/heating circulator, water cooled.</t>
  </si>
  <si>
    <t>DD-1001FW</t>
  </si>
  <si>
    <t>Refrigerated/Heating circulator, water cooled.</t>
  </si>
  <si>
    <t>Refrigerated/Heating circulator, water cooled, analog interface.</t>
  </si>
  <si>
    <t>Refrigerated/Heating circulator, water cooled, RS-232 interface.</t>
  </si>
  <si>
    <t>MAGIO MS-Z Bridge-mounted circulator</t>
  </si>
  <si>
    <t>MAGIO MS-BC4 Heating circulator</t>
  </si>
  <si>
    <t>MAGIO MS-600F Refrigerated/heating circulator</t>
  </si>
  <si>
    <t>MAGIO MS-601F Refrigerated/heating circulator</t>
  </si>
  <si>
    <t>MAGIO MS-900F Refrigerated/heating circulator</t>
  </si>
  <si>
    <t>MAGIO MS-1000F Refrigerated/heating circulator</t>
  </si>
  <si>
    <t>MAGIO MS-310F Refrigerated/heating circulator with natural refrigerant</t>
  </si>
  <si>
    <t>MAGIO MS-310F Refrigerated/heating circulator</t>
  </si>
  <si>
    <t>MAGIO MS-1000FW Refrigerated/heating circulator 
water-cooled version</t>
  </si>
  <si>
    <t>MAGIO MX-Z Bridge-mounted circulator</t>
  </si>
  <si>
    <t>MAGIO MX-BC6 Heating circulator</t>
  </si>
  <si>
    <t>MAGIO MX-BC12 Heating circulator</t>
  </si>
  <si>
    <t>MAGIO MX-BC26 Heating circulator</t>
  </si>
  <si>
    <t>9 032 504</t>
  </si>
  <si>
    <t>9 021 727.A</t>
  </si>
  <si>
    <t>9 021 727.D</t>
  </si>
  <si>
    <t>9 032 201</t>
  </si>
  <si>
    <t>9 032 704</t>
  </si>
  <si>
    <t>9 032 705</t>
  </si>
  <si>
    <t>9 032 706</t>
  </si>
  <si>
    <t>9 032 707</t>
  </si>
  <si>
    <t>9 032 713.N1</t>
  </si>
  <si>
    <t>9 032 713.S1</t>
  </si>
  <si>
    <t>9 032 727</t>
  </si>
  <si>
    <t>9 033 201</t>
  </si>
  <si>
    <t>9 033 506</t>
  </si>
  <si>
    <t>9 033 512</t>
  </si>
  <si>
    <t>9 033 526</t>
  </si>
  <si>
    <t>MS-Z</t>
  </si>
  <si>
    <t>MS-600F</t>
  </si>
  <si>
    <t>MS-601F</t>
  </si>
  <si>
    <t>MS-900F</t>
  </si>
  <si>
    <t>MS-1000F</t>
  </si>
  <si>
    <t>MS-310F</t>
  </si>
  <si>
    <t>MS-BC4</t>
  </si>
  <si>
    <t>MS-1000FW</t>
  </si>
  <si>
    <t>MX-Z</t>
  </si>
  <si>
    <t>MX-BC6</t>
  </si>
  <si>
    <t>MX-BC12</t>
  </si>
  <si>
    <t>MX-BC26</t>
  </si>
  <si>
    <t>9 212 632N</t>
  </si>
  <si>
    <t>F32-HE Refrigerated/heating circulator, with natural refrigerant.</t>
  </si>
  <si>
    <t>9 312 625N</t>
  </si>
  <si>
    <t>9 312 632N</t>
  </si>
  <si>
    <t>F25-HL Refrigerated/heating circulator, with natural refrigerant.</t>
  </si>
  <si>
    <t>F32-HL Refrigerated/heating circulator, with natural refrigerant.</t>
  </si>
  <si>
    <t>F25-HE Refrigerated/heating circulator, with natural refrigerant</t>
  </si>
  <si>
    <t>F25-HE Refrigerated/heating circulator.</t>
  </si>
  <si>
    <r>
      <t xml:space="preserve">HE-4 Heating circulator, poslední objednávka červeně označených modelů do </t>
    </r>
    <r>
      <rPr>
        <b/>
        <sz val="10"/>
        <color rgb="FFFF0000"/>
        <rFont val="Arial Black"/>
        <family val="2"/>
        <charset val="238"/>
      </rPr>
      <t>31.3.2022</t>
    </r>
  </si>
  <si>
    <t>SE-Z Bridge mounted circulator.</t>
  </si>
  <si>
    <r>
      <t xml:space="preserve">SE-6 Heating circulator, poslední objednávka červeně označených modelů do </t>
    </r>
    <r>
      <rPr>
        <b/>
        <sz val="10"/>
        <color rgb="FFFF0000"/>
        <rFont val="Arial Black"/>
        <family val="2"/>
        <charset val="238"/>
      </rPr>
      <t>31.3.2022</t>
    </r>
  </si>
  <si>
    <r>
      <t xml:space="preserve">HL-4 Heating circulator, poslední objednávka červeně označených modelů do </t>
    </r>
    <r>
      <rPr>
        <b/>
        <sz val="10"/>
        <color rgb="FFFF0000"/>
        <rFont val="Arial Black"/>
        <family val="2"/>
        <charset val="238"/>
      </rPr>
      <t>31.3.2022</t>
    </r>
  </si>
  <si>
    <r>
      <t xml:space="preserve">SL-6 Heating circulator, poslední objednávka červeně označených modelů do </t>
    </r>
    <r>
      <rPr>
        <b/>
        <sz val="10"/>
        <color rgb="FFFF0000"/>
        <rFont val="Arial Black"/>
        <family val="2"/>
        <charset val="238"/>
      </rPr>
      <t>31.3.2022</t>
    </r>
  </si>
  <si>
    <r>
      <t xml:space="preserve">SL-26 Heating circulator, poslední objednávka červeně označených modelů do </t>
    </r>
    <r>
      <rPr>
        <b/>
        <sz val="10"/>
        <color rgb="FFFF0000"/>
        <rFont val="Arial Black"/>
        <family val="2"/>
        <charset val="238"/>
      </rPr>
      <t>31.3.2022</t>
    </r>
  </si>
  <si>
    <t>9900100</t>
  </si>
  <si>
    <t>Electronic module with analog connections for models MAGIO MS a MX.</t>
  </si>
  <si>
    <t>9970202</t>
  </si>
  <si>
    <t>9970243</t>
  </si>
  <si>
    <t>Extendable bridge from 330 mm to 680 mm for CORIO CD/CP a DYNEO DD.</t>
  </si>
  <si>
    <t>Lockable bath cover for bath BC12/600F/601F/1000F/1000FW</t>
  </si>
  <si>
    <t>Flat bath cover PURA 10 with 1 openings 190mm dia.  and ring.</t>
  </si>
  <si>
    <t>Z D A R M A</t>
  </si>
  <si>
    <t>All-purpose spring tray pre-assembled for 11 Erlenmeyer flasks 250 ml incl. set of springs for Erlenmeyer flasks 25...1000ml</t>
  </si>
  <si>
    <r>
      <t>JULABO</t>
    </r>
    <r>
      <rPr>
        <b/>
        <sz val="14"/>
        <color indexed="11"/>
        <rFont val="Arial Black"/>
        <family val="2"/>
        <charset val="238"/>
      </rPr>
      <t xml:space="preserve"> </t>
    </r>
    <r>
      <rPr>
        <b/>
        <sz val="14"/>
        <color rgb="FF00FF00"/>
        <rFont val="Arial Black"/>
        <family val="2"/>
        <charset val="238"/>
      </rPr>
      <t>- korunový ceník platný od</t>
    </r>
    <r>
      <rPr>
        <b/>
        <sz val="13"/>
        <color rgb="FF00FF00"/>
        <rFont val="Arial Black"/>
        <family val="2"/>
        <charset val="238"/>
      </rPr>
      <t xml:space="preserve"> </t>
    </r>
    <r>
      <rPr>
        <b/>
        <sz val="28"/>
        <color indexed="11"/>
        <rFont val="Arial Black"/>
        <family val="2"/>
        <charset val="238"/>
      </rPr>
      <t xml:space="preserve">1.1.2022 </t>
    </r>
    <r>
      <rPr>
        <b/>
        <sz val="14"/>
        <color rgb="FF00FF00"/>
        <rFont val="Arial Black"/>
        <family val="2"/>
        <charset val="238"/>
      </rPr>
      <t>do</t>
    </r>
    <r>
      <rPr>
        <b/>
        <sz val="28"/>
        <color indexed="11"/>
        <rFont val="Arial Black"/>
        <family val="2"/>
        <charset val="238"/>
      </rPr>
      <t xml:space="preserve"> 30.5.2022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</si>
</sst>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[$€-1]"/>
    <numFmt numFmtId="165" formatCode="0.000%"/>
    <numFmt numFmtId="166" formatCode="#,##0\ &quot;Kč&quot;"/>
    <numFmt numFmtId="167" formatCode="#,##0.00\ &quot;Kč&quot;"/>
    <numFmt numFmtId="168" formatCode="#,##0\ [$€-1]"/>
    <numFmt numFmtId="169" formatCode="#,##0.00_ ;[Red]\-#,##0.00\ "/>
  </numFmts>
  <fonts count="9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  <charset val="238"/>
    </font>
    <font>
      <b/>
      <sz val="10"/>
      <color indexed="10"/>
      <name val="Arial Narrow"/>
      <family val="2"/>
      <charset val="238"/>
    </font>
    <font>
      <sz val="12"/>
      <color indexed="18"/>
      <name val="Arial Black"/>
      <family val="2"/>
      <charset val="238"/>
    </font>
    <font>
      <sz val="12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sz val="10"/>
      <name val="Arial Narrow"/>
      <family val="2"/>
      <charset val="238"/>
    </font>
    <font>
      <sz val="14"/>
      <name val="Arial Black"/>
      <family val="2"/>
      <charset val="238"/>
    </font>
    <font>
      <b/>
      <sz val="10"/>
      <name val="Arial"/>
      <family val="2"/>
      <charset val="238"/>
    </font>
    <font>
      <b/>
      <sz val="10"/>
      <color rgb="FF002060"/>
      <name val="Arial Black"/>
      <family val="2"/>
      <charset val="238"/>
    </font>
    <font>
      <b/>
      <sz val="10"/>
      <name val="Arial Narrow"/>
      <family val="2"/>
      <charset val="238"/>
    </font>
    <font>
      <b/>
      <sz val="28"/>
      <color indexed="11"/>
      <name val="Arial Black"/>
      <family val="2"/>
      <charset val="238"/>
    </font>
    <font>
      <b/>
      <sz val="12"/>
      <name val="Arial Black"/>
      <family val="2"/>
      <charset val="238"/>
    </font>
    <font>
      <b/>
      <sz val="8"/>
      <name val="Arial Black"/>
      <family val="2"/>
      <charset val="238"/>
    </font>
    <font>
      <u/>
      <sz val="10"/>
      <color indexed="12"/>
      <name val="Arial CE"/>
      <charset val="238"/>
    </font>
    <font>
      <b/>
      <u/>
      <sz val="12"/>
      <color indexed="12"/>
      <name val="Arial Black"/>
      <family val="2"/>
      <charset val="238"/>
    </font>
    <font>
      <sz val="12"/>
      <name val="Arial Black"/>
      <family val="2"/>
      <charset val="238"/>
    </font>
    <font>
      <sz val="13"/>
      <color indexed="17"/>
      <name val="Arial Black"/>
      <family val="2"/>
      <charset val="238"/>
    </font>
    <font>
      <sz val="8"/>
      <color indexed="17"/>
      <name val="Arial Black"/>
      <family val="2"/>
      <charset val="238"/>
    </font>
    <font>
      <sz val="10"/>
      <color indexed="17"/>
      <name val="Arial Black"/>
      <family val="2"/>
      <charset val="238"/>
    </font>
    <font>
      <sz val="10"/>
      <name val="Times New Roman CE"/>
      <family val="1"/>
      <charset val="238"/>
    </font>
    <font>
      <sz val="12"/>
      <color indexed="12"/>
      <name val="Arial Black"/>
      <family val="2"/>
      <charset val="238"/>
    </font>
    <font>
      <b/>
      <sz val="12"/>
      <color indexed="13"/>
      <name val="Arial"/>
      <family val="2"/>
      <charset val="238"/>
    </font>
    <font>
      <b/>
      <sz val="14"/>
      <color indexed="13"/>
      <name val="Arial"/>
      <family val="2"/>
      <charset val="238"/>
    </font>
    <font>
      <sz val="14"/>
      <name val="Arial"/>
      <family val="2"/>
      <charset val="238"/>
    </font>
    <font>
      <b/>
      <sz val="12"/>
      <color rgb="FF00206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color rgb="FF007033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2"/>
      <color rgb="FF00CC00"/>
      <name val="Arial Narrow"/>
      <family val="2"/>
      <charset val="238"/>
    </font>
    <font>
      <b/>
      <sz val="11"/>
      <color rgb="FF00CC0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0"/>
      <color rgb="FF00CC00"/>
      <name val="Arial"/>
      <family val="2"/>
      <charset val="238"/>
    </font>
    <font>
      <b/>
      <sz val="10"/>
      <color rgb="FF00CC00"/>
      <name val="Arial Narrow"/>
      <family val="2"/>
      <charset val="238"/>
    </font>
    <font>
      <b/>
      <sz val="14"/>
      <color indexed="11"/>
      <name val="Arial Black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sz val="11"/>
      <color rgb="FF7030A0"/>
      <name val="Arial Narrow"/>
      <family val="2"/>
      <charset val="238"/>
    </font>
    <font>
      <b/>
      <sz val="10"/>
      <color rgb="FF00703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00CC00"/>
      <name val="Arial Black"/>
      <family val="2"/>
      <charset val="238"/>
    </font>
    <font>
      <sz val="10"/>
      <name val="Arial Black"/>
      <family val="2"/>
      <charset val="238"/>
    </font>
    <font>
      <sz val="11"/>
      <color indexed="48"/>
      <name val="Arial Narrow"/>
      <family val="2"/>
      <charset val="238"/>
    </font>
    <font>
      <b/>
      <sz val="10"/>
      <color rgb="FF0070C0"/>
      <name val="Arial"/>
      <family val="2"/>
      <charset val="238"/>
    </font>
    <font>
      <b/>
      <sz val="11"/>
      <color rgb="FF0070C0"/>
      <name val="Arial Narrow"/>
      <family val="2"/>
      <charset val="238"/>
    </font>
    <font>
      <b/>
      <sz val="12"/>
      <name val="Arial"/>
      <family val="2"/>
    </font>
    <font>
      <sz val="10"/>
      <color theme="3" tint="0.39997558519241921"/>
      <name val="Arial Black"/>
      <family val="2"/>
      <charset val="238"/>
    </font>
    <font>
      <b/>
      <sz val="12"/>
      <color rgb="FF009900"/>
      <name val="Arial"/>
      <family val="2"/>
      <charset val="238"/>
    </font>
    <font>
      <b/>
      <sz val="12"/>
      <color rgb="FFFF0000"/>
      <name val="Arial"/>
      <family val="2"/>
    </font>
    <font>
      <b/>
      <sz val="12"/>
      <color rgb="FF7030A0"/>
      <name val="Arial"/>
      <family val="2"/>
    </font>
    <font>
      <b/>
      <sz val="12"/>
      <color rgb="FFFFFF00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Black"/>
      <family val="2"/>
      <charset val="238"/>
    </font>
    <font>
      <b/>
      <sz val="10"/>
      <color rgb="FFC00000"/>
      <name val="Arial Black"/>
      <family val="2"/>
      <charset val="238"/>
    </font>
    <font>
      <sz val="12"/>
      <color indexed="10"/>
      <name val="Arial Black"/>
      <family val="2"/>
      <charset val="238"/>
    </font>
    <font>
      <sz val="12"/>
      <name val="Arial"/>
      <family val="2"/>
      <charset val="238"/>
    </font>
    <font>
      <b/>
      <sz val="12"/>
      <color indexed="10"/>
      <name val="Arial Black"/>
      <family val="2"/>
      <charset val="238"/>
    </font>
    <font>
      <b/>
      <sz val="12"/>
      <color indexed="11"/>
      <name val="Arial Black"/>
      <family val="2"/>
      <charset val="238"/>
    </font>
    <font>
      <b/>
      <sz val="12"/>
      <name val="Arial"/>
      <family val="2"/>
      <charset val="238"/>
    </font>
    <font>
      <sz val="11"/>
      <color theme="0" tint="-0.499984740745262"/>
      <name val="Arial Black"/>
      <family val="2"/>
      <charset val="238"/>
    </font>
    <font>
      <sz val="9"/>
      <name val="Arial Narrow"/>
      <family val="2"/>
      <charset val="238"/>
    </font>
    <font>
      <b/>
      <sz val="9.5"/>
      <name val="Arial Narrow"/>
      <family val="2"/>
      <charset val="238"/>
    </font>
    <font>
      <sz val="9.5"/>
      <name val="Arial Narrow"/>
      <family val="2"/>
      <charset val="238"/>
    </font>
    <font>
      <sz val="12"/>
      <name val="Arial Narrow"/>
      <family val="2"/>
      <charset val="238"/>
    </font>
    <font>
      <sz val="12"/>
      <color rgb="FF009900"/>
      <name val="Arial Black"/>
      <family val="2"/>
      <charset val="238"/>
    </font>
    <font>
      <sz val="12"/>
      <color rgb="FFFF0000"/>
      <name val="Arial Black"/>
      <family val="2"/>
      <charset val="238"/>
    </font>
    <font>
      <b/>
      <sz val="12"/>
      <color rgb="FFFF0000"/>
      <name val="Arial"/>
      <family val="2"/>
      <charset val="238"/>
    </font>
    <font>
      <sz val="18"/>
      <name val="Arial Black"/>
      <family val="2"/>
      <charset val="238"/>
    </font>
    <font>
      <sz val="11"/>
      <color rgb="FF009900"/>
      <name val="Arial Black"/>
      <family val="2"/>
      <charset val="238"/>
    </font>
    <font>
      <b/>
      <sz val="11"/>
      <color rgb="FF007033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 Narrow"/>
      <family val="2"/>
      <charset val="238"/>
    </font>
    <font>
      <b/>
      <sz val="12"/>
      <color rgb="FF7030A0"/>
      <name val="Arial Narrow"/>
      <family val="2"/>
      <charset val="238"/>
    </font>
    <font>
      <b/>
      <sz val="11"/>
      <name val="Arial"/>
      <family val="2"/>
      <charset val="238"/>
    </font>
    <font>
      <b/>
      <sz val="11"/>
      <color rgb="FF009900"/>
      <name val="Arial"/>
      <family val="2"/>
      <charset val="238"/>
    </font>
    <font>
      <sz val="10"/>
      <color rgb="FFFF0000"/>
      <name val="Arial"/>
      <family val="2"/>
    </font>
    <font>
      <b/>
      <sz val="12"/>
      <color rgb="FF007033"/>
      <name val="Arial Narrow"/>
      <family val="2"/>
      <charset val="238"/>
    </font>
    <font>
      <sz val="1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1"/>
      <color rgb="FF00B050"/>
      <name val="Arial Black"/>
      <family val="2"/>
      <charset val="238"/>
    </font>
    <font>
      <b/>
      <sz val="10"/>
      <color rgb="FFFF0000"/>
      <name val="Arial Black"/>
      <family val="2"/>
      <charset val="238"/>
    </font>
    <font>
      <b/>
      <sz val="10"/>
      <color rgb="FFFF0000"/>
      <name val="Arial Narrow"/>
      <family val="2"/>
      <charset val="238"/>
    </font>
    <font>
      <b/>
      <sz val="14"/>
      <color rgb="FF00FF00"/>
      <name val="Arial Black"/>
      <family val="2"/>
      <charset val="238"/>
    </font>
    <font>
      <b/>
      <sz val="13"/>
      <color rgb="FF00FF00"/>
      <name val="Arial Black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medium">
        <color indexed="64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thick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339">
    <xf numFmtId="0" fontId="0" fillId="0" borderId="0" xfId="0"/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vertical="top" wrapText="1"/>
    </xf>
    <xf numFmtId="0" fontId="0" fillId="0" borderId="0" xfId="0" applyFill="1"/>
    <xf numFmtId="0" fontId="1" fillId="0" borderId="0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left" vertical="top" wrapText="1"/>
    </xf>
    <xf numFmtId="2" fontId="1" fillId="0" borderId="0" xfId="0" applyNumberFormat="1" applyFont="1" applyFill="1" applyBorder="1" applyAlignment="1">
      <alignment horizontal="left"/>
    </xf>
    <xf numFmtId="0" fontId="0" fillId="0" borderId="3" xfId="0" applyBorder="1" applyAlignment="1">
      <alignment vertical="center"/>
    </xf>
    <xf numFmtId="0" fontId="17" fillId="3" borderId="3" xfId="0" applyFont="1" applyFill="1" applyBorder="1" applyAlignment="1" applyProtection="1">
      <alignment horizontal="center"/>
      <protection hidden="1"/>
    </xf>
    <xf numFmtId="0" fontId="21" fillId="4" borderId="0" xfId="0" applyFont="1" applyFill="1" applyBorder="1" applyAlignment="1" applyProtection="1">
      <protection hidden="1"/>
    </xf>
    <xf numFmtId="0" fontId="22" fillId="4" borderId="8" xfId="0" applyFont="1" applyFill="1" applyBorder="1"/>
    <xf numFmtId="0" fontId="25" fillId="3" borderId="3" xfId="0" applyFont="1" applyFill="1" applyBorder="1" applyProtection="1">
      <protection hidden="1"/>
    </xf>
    <xf numFmtId="0" fontId="0" fillId="4" borderId="0" xfId="0" applyFill="1" applyBorder="1" applyAlignment="1" applyProtection="1">
      <protection hidden="1"/>
    </xf>
    <xf numFmtId="0" fontId="22" fillId="4" borderId="0" xfId="0" applyFont="1" applyFill="1" applyBorder="1" applyAlignment="1" applyProtection="1">
      <alignment horizontal="right"/>
      <protection hidden="1"/>
    </xf>
    <xf numFmtId="165" fontId="0" fillId="0" borderId="0" xfId="0" applyNumberFormat="1"/>
    <xf numFmtId="0" fontId="5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2" fontId="37" fillId="5" borderId="3" xfId="0" applyNumberFormat="1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0" fontId="39" fillId="5" borderId="3" xfId="0" applyFont="1" applyFill="1" applyBorder="1" applyAlignment="1">
      <alignment horizontal="center" vertical="center"/>
    </xf>
    <xf numFmtId="2" fontId="36" fillId="5" borderId="3" xfId="0" applyNumberFormat="1" applyFont="1" applyFill="1" applyBorder="1" applyAlignment="1">
      <alignment horizontal="center" vertical="center"/>
    </xf>
    <xf numFmtId="0" fontId="7" fillId="6" borderId="5" xfId="0" applyNumberFormat="1" applyFont="1" applyFill="1" applyBorder="1" applyAlignment="1" applyProtection="1">
      <alignment horizontal="center" vertical="center"/>
      <protection hidden="1"/>
    </xf>
    <xf numFmtId="0" fontId="9" fillId="6" borderId="6" xfId="0" applyFont="1" applyFill="1" applyBorder="1" applyAlignment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  <protection hidden="1"/>
    </xf>
    <xf numFmtId="3" fontId="30" fillId="6" borderId="19" xfId="0" applyNumberFormat="1" applyFont="1" applyFill="1" applyBorder="1" applyAlignment="1">
      <alignment horizontal="left" vertical="center"/>
    </xf>
    <xf numFmtId="3" fontId="14" fillId="6" borderId="19" xfId="0" applyNumberFormat="1" applyFont="1" applyFill="1" applyBorder="1" applyAlignment="1">
      <alignment horizontal="left" vertical="center"/>
    </xf>
    <xf numFmtId="0" fontId="15" fillId="6" borderId="15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1" fillId="0" borderId="11" xfId="0" applyNumberFormat="1" applyFont="1" applyBorder="1" applyAlignment="1">
      <alignment horizontal="left" vertical="center"/>
    </xf>
    <xf numFmtId="0" fontId="11" fillId="0" borderId="11" xfId="0" applyNumberFormat="1" applyFont="1" applyFill="1" applyBorder="1" applyAlignment="1">
      <alignment horizontal="left" vertical="center"/>
    </xf>
    <xf numFmtId="15" fontId="11" fillId="0" borderId="11" xfId="0" applyNumberFormat="1" applyFont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2" fontId="44" fillId="7" borderId="29" xfId="0" applyNumberFormat="1" applyFont="1" applyFill="1" applyBorder="1" applyAlignment="1">
      <alignment horizontal="center" vertical="center"/>
    </xf>
    <xf numFmtId="166" fontId="33" fillId="7" borderId="19" xfId="0" applyNumberFormat="1" applyFont="1" applyFill="1" applyBorder="1" applyAlignment="1">
      <alignment horizontal="right" vertical="center"/>
    </xf>
    <xf numFmtId="0" fontId="15" fillId="6" borderId="15" xfId="0" applyFont="1" applyFill="1" applyBorder="1" applyAlignment="1">
      <alignment horizontal="left" vertical="center"/>
    </xf>
    <xf numFmtId="3" fontId="30" fillId="6" borderId="20" xfId="0" applyNumberFormat="1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32" fillId="6" borderId="22" xfId="0" applyNumberFormat="1" applyFont="1" applyFill="1" applyBorder="1" applyAlignment="1">
      <alignment horizontal="center"/>
    </xf>
    <xf numFmtId="0" fontId="2" fillId="6" borderId="25" xfId="0" applyNumberFormat="1" applyFont="1" applyFill="1" applyBorder="1" applyAlignment="1">
      <alignment horizontal="left" vertical="center"/>
    </xf>
    <xf numFmtId="0" fontId="2" fillId="6" borderId="25" xfId="0" applyFont="1" applyFill="1" applyBorder="1" applyAlignment="1">
      <alignment horizontal="left" vertical="center"/>
    </xf>
    <xf numFmtId="0" fontId="2" fillId="6" borderId="27" xfId="0" applyFont="1" applyFill="1" applyBorder="1" applyAlignment="1">
      <alignment horizontal="left" vertical="center"/>
    </xf>
    <xf numFmtId="4" fontId="13" fillId="9" borderId="1" xfId="0" applyNumberFormat="1" applyFont="1" applyFill="1" applyBorder="1" applyAlignment="1">
      <alignment horizontal="right" vertical="center"/>
    </xf>
    <xf numFmtId="4" fontId="13" fillId="9" borderId="16" xfId="0" applyNumberFormat="1" applyFont="1" applyFill="1" applyBorder="1" applyAlignment="1">
      <alignment horizontal="right" vertical="center"/>
    </xf>
    <xf numFmtId="2" fontId="42" fillId="10" borderId="29" xfId="0" applyNumberFormat="1" applyFont="1" applyFill="1" applyBorder="1" applyAlignment="1">
      <alignment horizontal="center" vertical="center"/>
    </xf>
    <xf numFmtId="4" fontId="21" fillId="0" borderId="0" xfId="0" applyNumberFormat="1" applyFont="1" applyAlignment="1">
      <alignment horizontal="center"/>
    </xf>
    <xf numFmtId="168" fontId="47" fillId="0" borderId="0" xfId="0" applyNumberFormat="1" applyFont="1"/>
    <xf numFmtId="168" fontId="47" fillId="0" borderId="0" xfId="0" applyNumberFormat="1" applyFont="1" applyAlignment="1">
      <alignment horizontal="center"/>
    </xf>
    <xf numFmtId="2" fontId="49" fillId="10" borderId="29" xfId="0" applyNumberFormat="1" applyFont="1" applyFill="1" applyBorder="1" applyAlignment="1">
      <alignment horizontal="center" vertical="center"/>
    </xf>
    <xf numFmtId="168" fontId="50" fillId="10" borderId="19" xfId="0" applyNumberFormat="1" applyFont="1" applyFill="1" applyBorder="1" applyAlignment="1">
      <alignment vertical="center" shrinkToFit="1"/>
    </xf>
    <xf numFmtId="2" fontId="41" fillId="10" borderId="32" xfId="0" applyNumberFormat="1" applyFont="1" applyFill="1" applyBorder="1" applyAlignment="1">
      <alignment horizontal="center" vertical="center"/>
    </xf>
    <xf numFmtId="2" fontId="41" fillId="10" borderId="23" xfId="0" applyNumberFormat="1" applyFont="1" applyFill="1" applyBorder="1" applyAlignment="1">
      <alignment horizontal="center" vertical="center"/>
    </xf>
    <xf numFmtId="168" fontId="48" fillId="4" borderId="33" xfId="0" applyNumberFormat="1" applyFont="1" applyFill="1" applyBorder="1" applyAlignment="1">
      <alignment vertical="center" shrinkToFit="1"/>
    </xf>
    <xf numFmtId="168" fontId="48" fillId="4" borderId="26" xfId="0" applyNumberFormat="1" applyFont="1" applyFill="1" applyBorder="1" applyAlignment="1">
      <alignment vertical="center" shrinkToFit="1"/>
    </xf>
    <xf numFmtId="168" fontId="43" fillId="10" borderId="26" xfId="0" applyNumberFormat="1" applyFont="1" applyFill="1" applyBorder="1" applyAlignment="1">
      <alignment vertical="center" shrinkToFit="1"/>
    </xf>
    <xf numFmtId="0" fontId="1" fillId="6" borderId="23" xfId="0" applyNumberFormat="1" applyFont="1" applyFill="1" applyBorder="1" applyAlignment="1">
      <alignment horizontal="center"/>
    </xf>
    <xf numFmtId="9" fontId="51" fillId="6" borderId="26" xfId="0" applyNumberFormat="1" applyFont="1" applyFill="1" applyBorder="1" applyAlignment="1">
      <alignment horizontal="center" vertical="center"/>
    </xf>
    <xf numFmtId="2" fontId="45" fillId="5" borderId="29" xfId="0" applyNumberFormat="1" applyFont="1" applyFill="1" applyBorder="1" applyAlignment="1">
      <alignment horizontal="center" vertical="center"/>
    </xf>
    <xf numFmtId="2" fontId="45" fillId="5" borderId="31" xfId="0" applyNumberFormat="1" applyFont="1" applyFill="1" applyBorder="1" applyAlignment="1">
      <alignment horizontal="center" vertical="center"/>
    </xf>
    <xf numFmtId="166" fontId="31" fillId="5" borderId="19" xfId="0" applyNumberFormat="1" applyFont="1" applyFill="1" applyBorder="1" applyAlignment="1">
      <alignment horizontal="right" vertical="center"/>
    </xf>
    <xf numFmtId="10" fontId="31" fillId="5" borderId="15" xfId="0" applyNumberFormat="1" applyFont="1" applyFill="1" applyBorder="1" applyAlignment="1">
      <alignment horizontal="right" vertical="center"/>
    </xf>
    <xf numFmtId="168" fontId="52" fillId="8" borderId="18" xfId="0" applyNumberFormat="1" applyFont="1" applyFill="1" applyBorder="1"/>
    <xf numFmtId="168" fontId="52" fillId="8" borderId="9" xfId="0" applyNumberFormat="1" applyFont="1" applyFill="1" applyBorder="1"/>
    <xf numFmtId="168" fontId="52" fillId="8" borderId="35" xfId="0" applyNumberFormat="1" applyFont="1" applyFill="1" applyBorder="1"/>
    <xf numFmtId="9" fontId="51" fillId="6" borderId="28" xfId="0" applyNumberFormat="1" applyFont="1" applyFill="1" applyBorder="1" applyAlignment="1">
      <alignment horizontal="center" vertical="center"/>
    </xf>
    <xf numFmtId="166" fontId="33" fillId="7" borderId="20" xfId="0" applyNumberFormat="1" applyFont="1" applyFill="1" applyBorder="1" applyAlignment="1">
      <alignment horizontal="right" vertical="center"/>
    </xf>
    <xf numFmtId="166" fontId="31" fillId="5" borderId="20" xfId="0" applyNumberFormat="1" applyFont="1" applyFill="1" applyBorder="1" applyAlignment="1">
      <alignment horizontal="right" vertical="center"/>
    </xf>
    <xf numFmtId="10" fontId="31" fillId="5" borderId="17" xfId="0" applyNumberFormat="1" applyFont="1" applyFill="1" applyBorder="1" applyAlignment="1">
      <alignment horizontal="right" vertical="center"/>
    </xf>
    <xf numFmtId="167" fontId="53" fillId="7" borderId="34" xfId="0" applyNumberFormat="1" applyFont="1" applyFill="1" applyBorder="1" applyAlignment="1">
      <alignment horizontal="center" vertical="center"/>
    </xf>
    <xf numFmtId="9" fontId="54" fillId="6" borderId="26" xfId="0" applyNumberFormat="1" applyFont="1" applyFill="1" applyBorder="1" applyAlignment="1">
      <alignment horizontal="center" vertical="center"/>
    </xf>
    <xf numFmtId="9" fontId="55" fillId="6" borderId="26" xfId="0" applyNumberFormat="1" applyFont="1" applyFill="1" applyBorder="1" applyAlignment="1">
      <alignment horizontal="center" vertical="center"/>
    </xf>
    <xf numFmtId="168" fontId="57" fillId="10" borderId="19" xfId="0" applyNumberFormat="1" applyFont="1" applyFill="1" applyBorder="1" applyAlignment="1">
      <alignment vertical="center" shrinkToFit="1"/>
    </xf>
    <xf numFmtId="168" fontId="50" fillId="10" borderId="20" xfId="0" applyNumberFormat="1" applyFont="1" applyFill="1" applyBorder="1" applyAlignment="1">
      <alignment vertical="center"/>
    </xf>
    <xf numFmtId="168" fontId="48" fillId="4" borderId="36" xfId="0" applyNumberFormat="1" applyFont="1" applyFill="1" applyBorder="1" applyAlignment="1">
      <alignment vertical="center"/>
    </xf>
    <xf numFmtId="168" fontId="48" fillId="4" borderId="28" xfId="0" applyNumberFormat="1" applyFont="1" applyFill="1" applyBorder="1" applyAlignment="1">
      <alignment vertical="center"/>
    </xf>
    <xf numFmtId="168" fontId="43" fillId="10" borderId="28" xfId="0" applyNumberFormat="1" applyFont="1" applyFill="1" applyBorder="1" applyAlignment="1">
      <alignment vertical="center"/>
    </xf>
    <xf numFmtId="3" fontId="30" fillId="6" borderId="41" xfId="0" applyNumberFormat="1" applyFont="1" applyFill="1" applyBorder="1" applyAlignment="1">
      <alignment horizontal="left" vertical="center"/>
    </xf>
    <xf numFmtId="3" fontId="30" fillId="6" borderId="43" xfId="0" applyNumberFormat="1" applyFont="1" applyFill="1" applyBorder="1" applyAlignment="1">
      <alignment horizontal="left" vertical="center"/>
    </xf>
    <xf numFmtId="3" fontId="30" fillId="6" borderId="45" xfId="0" applyNumberFormat="1" applyFont="1" applyFill="1" applyBorder="1" applyAlignment="1">
      <alignment horizontal="left" vertical="center"/>
    </xf>
    <xf numFmtId="3" fontId="14" fillId="6" borderId="45" xfId="0" applyNumberFormat="1" applyFont="1" applyFill="1" applyBorder="1" applyAlignment="1">
      <alignment horizontal="left" vertical="center"/>
    </xf>
    <xf numFmtId="0" fontId="15" fillId="6" borderId="46" xfId="0" applyNumberFormat="1" applyFont="1" applyFill="1" applyBorder="1" applyAlignment="1">
      <alignment horizontal="left" vertical="center"/>
    </xf>
    <xf numFmtId="3" fontId="30" fillId="6" borderId="47" xfId="0" applyNumberFormat="1" applyFont="1" applyFill="1" applyBorder="1" applyAlignment="1">
      <alignment horizontal="left" vertical="center"/>
    </xf>
    <xf numFmtId="3" fontId="14" fillId="6" borderId="47" xfId="0" applyNumberFormat="1" applyFont="1" applyFill="1" applyBorder="1" applyAlignment="1">
      <alignment horizontal="left" vertical="center"/>
    </xf>
    <xf numFmtId="0" fontId="15" fillId="6" borderId="48" xfId="0" applyNumberFormat="1" applyFont="1" applyFill="1" applyBorder="1" applyAlignment="1">
      <alignment horizontal="left" vertical="center"/>
    </xf>
    <xf numFmtId="3" fontId="59" fillId="6" borderId="19" xfId="0" applyNumberFormat="1" applyFont="1" applyFill="1" applyBorder="1" applyAlignment="1">
      <alignment horizontal="left" vertical="center"/>
    </xf>
    <xf numFmtId="3" fontId="59" fillId="6" borderId="43" xfId="0" applyNumberFormat="1" applyFont="1" applyFill="1" applyBorder="1" applyAlignment="1">
      <alignment horizontal="left" vertical="center"/>
    </xf>
    <xf numFmtId="0" fontId="15" fillId="6" borderId="44" xfId="0" applyFont="1" applyFill="1" applyBorder="1" applyAlignment="1">
      <alignment horizontal="left" vertical="center"/>
    </xf>
    <xf numFmtId="3" fontId="59" fillId="6" borderId="45" xfId="0" applyNumberFormat="1" applyFont="1" applyFill="1" applyBorder="1" applyAlignment="1">
      <alignment horizontal="left" vertical="center"/>
    </xf>
    <xf numFmtId="0" fontId="15" fillId="6" borderId="46" xfId="0" applyFont="1" applyFill="1" applyBorder="1" applyAlignment="1">
      <alignment horizontal="left" vertical="center"/>
    </xf>
    <xf numFmtId="3" fontId="59" fillId="6" borderId="47" xfId="0" applyNumberFormat="1" applyFont="1" applyFill="1" applyBorder="1" applyAlignment="1">
      <alignment horizontal="left" vertical="center"/>
    </xf>
    <xf numFmtId="0" fontId="15" fillId="6" borderId="48" xfId="0" applyFont="1" applyFill="1" applyBorder="1" applyAlignment="1">
      <alignment horizontal="left" vertical="center"/>
    </xf>
    <xf numFmtId="3" fontId="59" fillId="6" borderId="41" xfId="0" applyNumberFormat="1" applyFont="1" applyFill="1" applyBorder="1" applyAlignment="1">
      <alignment horizontal="left" vertical="center"/>
    </xf>
    <xf numFmtId="0" fontId="15" fillId="6" borderId="42" xfId="0" applyFont="1" applyFill="1" applyBorder="1" applyAlignment="1">
      <alignment horizontal="left" vertical="center"/>
    </xf>
    <xf numFmtId="0" fontId="15" fillId="6" borderId="44" xfId="0" applyNumberFormat="1" applyFont="1" applyFill="1" applyBorder="1" applyAlignment="1">
      <alignment horizontal="left" vertical="center"/>
    </xf>
    <xf numFmtId="0" fontId="15" fillId="6" borderId="42" xfId="0" applyNumberFormat="1" applyFont="1" applyFill="1" applyBorder="1" applyAlignment="1">
      <alignment horizontal="left" vertical="center"/>
    </xf>
    <xf numFmtId="3" fontId="14" fillId="6" borderId="43" xfId="0" applyNumberFormat="1" applyFont="1" applyFill="1" applyBorder="1" applyAlignment="1">
      <alignment horizontal="left" vertical="center"/>
    </xf>
    <xf numFmtId="3" fontId="14" fillId="6" borderId="41" xfId="0" applyNumberFormat="1" applyFont="1" applyFill="1" applyBorder="1" applyAlignment="1">
      <alignment horizontal="left" vertical="center"/>
    </xf>
    <xf numFmtId="3" fontId="30" fillId="6" borderId="6" xfId="0" applyNumberFormat="1" applyFont="1" applyFill="1" applyBorder="1" applyAlignment="1">
      <alignment horizontal="left" vertical="center"/>
    </xf>
    <xf numFmtId="3" fontId="14" fillId="6" borderId="6" xfId="0" applyNumberFormat="1" applyFont="1" applyFill="1" applyBorder="1" applyAlignment="1">
      <alignment horizontal="left" vertical="center"/>
    </xf>
    <xf numFmtId="0" fontId="15" fillId="6" borderId="8" xfId="0" applyNumberFormat="1" applyFont="1" applyFill="1" applyBorder="1" applyAlignment="1">
      <alignment horizontal="left" vertical="center"/>
    </xf>
    <xf numFmtId="167" fontId="65" fillId="3" borderId="3" xfId="0" applyNumberFormat="1" applyFont="1" applyFill="1" applyBorder="1" applyAlignment="1" applyProtection="1">
      <alignment horizontal="center" vertical="center"/>
      <protection hidden="1"/>
    </xf>
    <xf numFmtId="9" fontId="56" fillId="5" borderId="39" xfId="0" applyNumberFormat="1" applyFont="1" applyFill="1" applyBorder="1" applyAlignment="1" applyProtection="1">
      <alignment vertical="center" shrinkToFit="1"/>
      <protection hidden="1"/>
    </xf>
    <xf numFmtId="166" fontId="34" fillId="5" borderId="21" xfId="0" applyNumberFormat="1" applyFont="1" applyFill="1" applyBorder="1" applyAlignment="1" applyProtection="1">
      <alignment horizontal="right" vertical="center"/>
      <protection hidden="1"/>
    </xf>
    <xf numFmtId="9" fontId="56" fillId="5" borderId="40" xfId="0" applyNumberFormat="1" applyFont="1" applyFill="1" applyBorder="1" applyAlignment="1" applyProtection="1">
      <alignment vertical="center" shrinkToFit="1"/>
      <protection hidden="1"/>
    </xf>
    <xf numFmtId="166" fontId="35" fillId="5" borderId="19" xfId="0" applyNumberFormat="1" applyFont="1" applyFill="1" applyBorder="1" applyAlignment="1" applyProtection="1">
      <alignment vertical="center"/>
      <protection hidden="1"/>
    </xf>
    <xf numFmtId="166" fontId="35" fillId="5" borderId="41" xfId="0" applyNumberFormat="1" applyFont="1" applyFill="1" applyBorder="1" applyAlignment="1" applyProtection="1">
      <alignment vertical="center"/>
      <protection hidden="1"/>
    </xf>
    <xf numFmtId="166" fontId="35" fillId="5" borderId="45" xfId="0" applyNumberFormat="1" applyFont="1" applyFill="1" applyBorder="1" applyAlignment="1" applyProtection="1">
      <alignment vertical="center"/>
      <protection hidden="1"/>
    </xf>
    <xf numFmtId="166" fontId="35" fillId="5" borderId="47" xfId="0" applyNumberFormat="1" applyFont="1" applyFill="1" applyBorder="1" applyAlignment="1" applyProtection="1">
      <alignment vertical="center"/>
      <protection hidden="1"/>
    </xf>
    <xf numFmtId="166" fontId="35" fillId="5" borderId="43" xfId="0" applyNumberFormat="1" applyFont="1" applyFill="1" applyBorder="1" applyAlignment="1" applyProtection="1">
      <alignment vertical="center"/>
      <protection hidden="1"/>
    </xf>
    <xf numFmtId="166" fontId="34" fillId="5" borderId="19" xfId="0" applyNumberFormat="1" applyFont="1" applyFill="1" applyBorder="1" applyAlignment="1" applyProtection="1">
      <alignment vertical="center"/>
      <protection hidden="1"/>
    </xf>
    <xf numFmtId="166" fontId="46" fillId="5" borderId="19" xfId="0" applyNumberFormat="1" applyFont="1" applyFill="1" applyBorder="1" applyAlignment="1" applyProtection="1">
      <alignment horizontal="center" vertical="center"/>
      <protection hidden="1"/>
    </xf>
    <xf numFmtId="166" fontId="34" fillId="5" borderId="41" xfId="0" applyNumberFormat="1" applyFont="1" applyFill="1" applyBorder="1" applyAlignment="1" applyProtection="1">
      <alignment vertical="center"/>
      <protection hidden="1"/>
    </xf>
    <xf numFmtId="166" fontId="35" fillId="5" borderId="6" xfId="0" applyNumberFormat="1" applyFont="1" applyFill="1" applyBorder="1" applyAlignment="1" applyProtection="1">
      <alignment vertical="center"/>
      <protection hidden="1"/>
    </xf>
    <xf numFmtId="3" fontId="2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51" xfId="0" applyNumberFormat="1" applyFont="1" applyBorder="1" applyAlignment="1">
      <alignment vertical="top" wrapText="1"/>
    </xf>
    <xf numFmtId="4" fontId="2" fillId="0" borderId="51" xfId="0" applyNumberFormat="1" applyFont="1" applyBorder="1" applyAlignment="1">
      <alignment vertical="top" wrapText="1"/>
    </xf>
    <xf numFmtId="9" fontId="56" fillId="5" borderId="52" xfId="0" applyNumberFormat="1" applyFont="1" applyFill="1" applyBorder="1" applyAlignment="1" applyProtection="1">
      <alignment vertical="center" shrinkToFit="1"/>
      <protection hidden="1"/>
    </xf>
    <xf numFmtId="9" fontId="56" fillId="5" borderId="53" xfId="0" applyNumberFormat="1" applyFont="1" applyFill="1" applyBorder="1" applyAlignment="1" applyProtection="1">
      <alignment vertical="center" shrinkToFit="1"/>
      <protection hidden="1"/>
    </xf>
    <xf numFmtId="9" fontId="56" fillId="5" borderId="54" xfId="0" applyNumberFormat="1" applyFont="1" applyFill="1" applyBorder="1" applyAlignment="1" applyProtection="1">
      <alignment vertical="center" shrinkToFit="1"/>
      <protection hidden="1"/>
    </xf>
    <xf numFmtId="9" fontId="56" fillId="5" borderId="55" xfId="0" applyNumberFormat="1" applyFont="1" applyFill="1" applyBorder="1" applyAlignment="1" applyProtection="1">
      <alignment vertical="center" shrinkToFit="1"/>
      <protection hidden="1"/>
    </xf>
    <xf numFmtId="0" fontId="13" fillId="6" borderId="15" xfId="0" applyFont="1" applyFill="1" applyBorder="1" applyAlignment="1">
      <alignment horizontal="left" vertical="center"/>
    </xf>
    <xf numFmtId="0" fontId="69" fillId="6" borderId="15" xfId="0" applyFont="1" applyFill="1" applyBorder="1" applyAlignment="1">
      <alignment horizontal="left" vertical="center"/>
    </xf>
    <xf numFmtId="0" fontId="17" fillId="0" borderId="0" xfId="0" applyNumberFormat="1" applyFont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0" fillId="0" borderId="58" xfId="0" applyBorder="1"/>
    <xf numFmtId="9" fontId="70" fillId="0" borderId="57" xfId="0" applyNumberFormat="1" applyFont="1" applyBorder="1" applyAlignment="1">
      <alignment horizontal="center" vertical="center"/>
    </xf>
    <xf numFmtId="9" fontId="71" fillId="0" borderId="57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2" xfId="0" applyBorder="1"/>
    <xf numFmtId="0" fontId="0" fillId="0" borderId="16" xfId="0" applyBorder="1"/>
    <xf numFmtId="9" fontId="75" fillId="0" borderId="0" xfId="0" applyNumberFormat="1" applyFont="1" applyAlignment="1">
      <alignment horizontal="center" vertical="center" wrapText="1"/>
    </xf>
    <xf numFmtId="9" fontId="76" fillId="0" borderId="0" xfId="0" applyNumberFormat="1" applyFont="1" applyAlignment="1">
      <alignment horizontal="center" vertical="center" wrapText="1"/>
    </xf>
    <xf numFmtId="168" fontId="77" fillId="0" borderId="1" xfId="0" applyNumberFormat="1" applyFont="1" applyBorder="1" applyAlignment="1">
      <alignment horizontal="right" vertical="center"/>
    </xf>
    <xf numFmtId="168" fontId="78" fillId="0" borderId="1" xfId="0" applyNumberFormat="1" applyFont="1" applyBorder="1" applyAlignment="1">
      <alignment horizontal="right" vertical="center"/>
    </xf>
    <xf numFmtId="164" fontId="78" fillId="0" borderId="1" xfId="0" applyNumberFormat="1" applyFont="1" applyBorder="1" applyAlignment="1">
      <alignment horizontal="right" vertical="center"/>
    </xf>
    <xf numFmtId="0" fontId="79" fillId="0" borderId="24" xfId="0" applyNumberFormat="1" applyFont="1" applyBorder="1" applyAlignment="1">
      <alignment horizontal="center" vertical="center"/>
    </xf>
    <xf numFmtId="9" fontId="80" fillId="0" borderId="56" xfId="0" applyNumberFormat="1" applyFont="1" applyBorder="1" applyAlignment="1">
      <alignment horizontal="center" vertical="center"/>
    </xf>
    <xf numFmtId="9" fontId="74" fillId="0" borderId="10" xfId="0" applyNumberFormat="1" applyFont="1" applyBorder="1" applyAlignment="1">
      <alignment horizontal="center" vertical="center"/>
    </xf>
    <xf numFmtId="9" fontId="71" fillId="0" borderId="11" xfId="0" applyNumberFormat="1" applyFont="1" applyBorder="1" applyAlignment="1">
      <alignment horizontal="center" vertical="center"/>
    </xf>
    <xf numFmtId="168" fontId="0" fillId="0" borderId="15" xfId="0" applyNumberFormat="1" applyBorder="1"/>
    <xf numFmtId="9" fontId="70" fillId="0" borderId="11" xfId="0" applyNumberFormat="1" applyFont="1" applyBorder="1" applyAlignment="1">
      <alignment horizontal="center" vertical="center"/>
    </xf>
    <xf numFmtId="0" fontId="0" fillId="0" borderId="15" xfId="0" applyBorder="1"/>
    <xf numFmtId="168" fontId="64" fillId="0" borderId="57" xfId="0" applyNumberFormat="1" applyFont="1" applyBorder="1" applyAlignment="1">
      <alignment horizontal="center" vertical="center"/>
    </xf>
    <xf numFmtId="168" fontId="72" fillId="0" borderId="57" xfId="0" applyNumberFormat="1" applyFont="1" applyBorder="1" applyAlignment="1">
      <alignment horizontal="center" vertical="center"/>
    </xf>
    <xf numFmtId="0" fontId="58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49" fontId="15" fillId="13" borderId="49" xfId="0" applyNumberFormat="1" applyFont="1" applyFill="1" applyBorder="1" applyAlignment="1">
      <alignment horizontal="left" vertical="top" wrapText="1"/>
    </xf>
    <xf numFmtId="0" fontId="81" fillId="0" borderId="0" xfId="0" applyNumberFormat="1" applyFont="1" applyAlignment="1">
      <alignment horizontal="center" vertical="top" wrapText="1"/>
    </xf>
    <xf numFmtId="0" fontId="15" fillId="13" borderId="15" xfId="0" applyNumberFormat="1" applyFont="1" applyFill="1" applyBorder="1" applyAlignment="1">
      <alignment horizontal="left" vertical="center"/>
    </xf>
    <xf numFmtId="0" fontId="15" fillId="6" borderId="8" xfId="0" applyFont="1" applyFill="1" applyBorder="1" applyAlignment="1">
      <alignment horizontal="left" vertical="center"/>
    </xf>
    <xf numFmtId="0" fontId="13" fillId="6" borderId="46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top" wrapText="1"/>
    </xf>
    <xf numFmtId="0" fontId="2" fillId="0" borderId="0" xfId="0" applyNumberFormat="1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Fill="1" applyBorder="1"/>
    <xf numFmtId="3" fontId="2" fillId="0" borderId="0" xfId="0" applyNumberFormat="1" applyFont="1" applyBorder="1" applyAlignment="1">
      <alignment horizontal="right" vertical="center" wrapText="1"/>
    </xf>
    <xf numFmtId="3" fontId="0" fillId="0" borderId="0" xfId="0" applyNumberFormat="1" applyFill="1"/>
    <xf numFmtId="3" fontId="0" fillId="0" borderId="0" xfId="0" applyNumberFormat="1" applyFill="1" applyAlignment="1">
      <alignment horizontal="right" vertical="center"/>
    </xf>
    <xf numFmtId="166" fontId="35" fillId="5" borderId="20" xfId="0" applyNumberFormat="1" applyFont="1" applyFill="1" applyBorder="1" applyAlignment="1" applyProtection="1">
      <alignment vertical="center"/>
      <protection hidden="1"/>
    </xf>
    <xf numFmtId="10" fontId="81" fillId="0" borderId="0" xfId="0" applyNumberFormat="1" applyFont="1" applyAlignment="1">
      <alignment vertical="top" wrapText="1"/>
    </xf>
    <xf numFmtId="169" fontId="2" fillId="0" borderId="0" xfId="0" applyNumberFormat="1" applyFont="1" applyAlignment="1">
      <alignment horizontal="center" vertical="top" wrapText="1"/>
    </xf>
    <xf numFmtId="166" fontId="34" fillId="5" borderId="59" xfId="0" applyNumberFormat="1" applyFont="1" applyFill="1" applyBorder="1" applyAlignment="1" applyProtection="1">
      <alignment horizontal="right" vertical="center"/>
      <protection hidden="1"/>
    </xf>
    <xf numFmtId="166" fontId="34" fillId="5" borderId="60" xfId="0" applyNumberFormat="1" applyFont="1" applyFill="1" applyBorder="1" applyAlignment="1" applyProtection="1">
      <alignment horizontal="right" vertical="center"/>
      <protection hidden="1"/>
    </xf>
    <xf numFmtId="49" fontId="2" fillId="0" borderId="51" xfId="0" applyNumberFormat="1" applyFont="1" applyBorder="1" applyAlignment="1">
      <alignment horizontal="left" vertical="top" wrapText="1"/>
    </xf>
    <xf numFmtId="49" fontId="2" fillId="0" borderId="51" xfId="0" applyNumberFormat="1" applyFont="1" applyBorder="1" applyAlignment="1">
      <alignment horizontal="center" vertical="top" wrapText="1"/>
    </xf>
    <xf numFmtId="0" fontId="2" fillId="0" borderId="51" xfId="0" applyNumberFormat="1" applyFont="1" applyBorder="1" applyAlignment="1">
      <alignment vertical="top" wrapText="1"/>
    </xf>
    <xf numFmtId="169" fontId="2" fillId="0" borderId="51" xfId="0" applyNumberFormat="1" applyFont="1" applyBorder="1" applyAlignment="1">
      <alignment horizontal="center" vertical="top" wrapText="1"/>
    </xf>
    <xf numFmtId="10" fontId="81" fillId="0" borderId="51" xfId="0" applyNumberFormat="1" applyFont="1" applyBorder="1" applyAlignment="1">
      <alignment vertical="top" wrapText="1"/>
    </xf>
    <xf numFmtId="9" fontId="75" fillId="0" borderId="51" xfId="0" applyNumberFormat="1" applyFont="1" applyBorder="1" applyAlignment="1">
      <alignment horizontal="center" vertical="center" wrapText="1"/>
    </xf>
    <xf numFmtId="3" fontId="14" fillId="13" borderId="43" xfId="0" applyNumberFormat="1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left" vertical="center"/>
    </xf>
    <xf numFmtId="3" fontId="14" fillId="13" borderId="19" xfId="0" applyNumberFormat="1" applyFont="1" applyFill="1" applyBorder="1" applyAlignment="1">
      <alignment horizontal="left" vertical="center"/>
    </xf>
    <xf numFmtId="0" fontId="15" fillId="13" borderId="49" xfId="0" applyNumberFormat="1" applyFont="1" applyFill="1" applyBorder="1" applyAlignment="1">
      <alignment vertical="top" wrapText="1"/>
    </xf>
    <xf numFmtId="0" fontId="15" fillId="13" borderId="50" xfId="0" applyNumberFormat="1" applyFont="1" applyFill="1" applyBorder="1" applyAlignment="1">
      <alignment vertical="top" wrapText="1"/>
    </xf>
    <xf numFmtId="0" fontId="15" fillId="13" borderId="49" xfId="0" applyNumberFormat="1" applyFont="1" applyFill="1" applyBorder="1" applyAlignment="1">
      <alignment horizontal="left" vertical="center"/>
    </xf>
    <xf numFmtId="0" fontId="15" fillId="13" borderId="49" xfId="0" applyFont="1" applyFill="1" applyBorder="1" applyAlignment="1">
      <alignment horizontal="left" vertical="center"/>
    </xf>
    <xf numFmtId="0" fontId="15" fillId="13" borderId="15" xfId="0" quotePrefix="1" applyNumberFormat="1" applyFont="1" applyFill="1" applyBorder="1" applyAlignment="1">
      <alignment horizontal="left" vertical="center"/>
    </xf>
    <xf numFmtId="0" fontId="15" fillId="13" borderId="15" xfId="0" applyNumberFormat="1" applyFont="1" applyFill="1" applyBorder="1" applyAlignment="1">
      <alignment horizontal="right" vertical="center"/>
    </xf>
    <xf numFmtId="3" fontId="14" fillId="13" borderId="41" xfId="0" applyNumberFormat="1" applyFont="1" applyFill="1" applyBorder="1" applyAlignment="1">
      <alignment horizontal="left" vertical="center"/>
    </xf>
    <xf numFmtId="0" fontId="15" fillId="13" borderId="42" xfId="0" applyNumberFormat="1" applyFont="1" applyFill="1" applyBorder="1" applyAlignment="1">
      <alignment horizontal="left" vertical="center"/>
    </xf>
    <xf numFmtId="3" fontId="14" fillId="13" borderId="45" xfId="0" applyNumberFormat="1" applyFont="1" applyFill="1" applyBorder="1" applyAlignment="1">
      <alignment horizontal="left" vertical="center"/>
    </xf>
    <xf numFmtId="0" fontId="15" fillId="13" borderId="46" xfId="0" applyNumberFormat="1" applyFont="1" applyFill="1" applyBorder="1" applyAlignment="1">
      <alignment horizontal="left" vertical="center"/>
    </xf>
    <xf numFmtId="3" fontId="14" fillId="13" borderId="47" xfId="0" applyNumberFormat="1" applyFont="1" applyFill="1" applyBorder="1" applyAlignment="1">
      <alignment horizontal="left" vertical="center"/>
    </xf>
    <xf numFmtId="0" fontId="15" fillId="13" borderId="48" xfId="0" applyNumberFormat="1" applyFont="1" applyFill="1" applyBorder="1" applyAlignment="1">
      <alignment horizontal="left" vertical="center"/>
    </xf>
    <xf numFmtId="0" fontId="15" fillId="13" borderId="15" xfId="0" applyFont="1" applyFill="1" applyBorder="1" applyAlignment="1">
      <alignment horizontal="left" vertical="center"/>
    </xf>
    <xf numFmtId="3" fontId="14" fillId="13" borderId="20" xfId="0" applyNumberFormat="1" applyFont="1" applyFill="1" applyBorder="1" applyAlignment="1">
      <alignment horizontal="left" vertical="center"/>
    </xf>
    <xf numFmtId="0" fontId="15" fillId="13" borderId="17" xfId="0" applyFont="1" applyFill="1" applyBorder="1" applyAlignment="1">
      <alignment horizontal="left" vertical="center"/>
    </xf>
    <xf numFmtId="3" fontId="2" fillId="0" borderId="61" xfId="0" applyNumberFormat="1" applyFont="1" applyBorder="1" applyAlignment="1">
      <alignment horizontal="right" vertical="center" wrapText="1"/>
    </xf>
    <xf numFmtId="49" fontId="2" fillId="0" borderId="61" xfId="0" applyNumberFormat="1" applyFont="1" applyBorder="1" applyAlignment="1">
      <alignment horizontal="left" vertical="top" wrapText="1"/>
    </xf>
    <xf numFmtId="49" fontId="2" fillId="0" borderId="61" xfId="0" applyNumberFormat="1" applyFont="1" applyBorder="1" applyAlignment="1">
      <alignment horizontal="center" vertical="top" wrapText="1"/>
    </xf>
    <xf numFmtId="4" fontId="2" fillId="0" borderId="61" xfId="0" applyNumberFormat="1" applyFont="1" applyBorder="1" applyAlignment="1">
      <alignment vertical="top" wrapText="1"/>
    </xf>
    <xf numFmtId="0" fontId="2" fillId="0" borderId="61" xfId="0" applyNumberFormat="1" applyFont="1" applyBorder="1" applyAlignment="1">
      <alignment vertical="top" wrapText="1"/>
    </xf>
    <xf numFmtId="169" fontId="2" fillId="0" borderId="61" xfId="0" applyNumberFormat="1" applyFont="1" applyBorder="1" applyAlignment="1">
      <alignment horizontal="center" vertical="top" wrapText="1"/>
    </xf>
    <xf numFmtId="166" fontId="82" fillId="0" borderId="0" xfId="0" applyNumberFormat="1" applyFont="1" applyAlignment="1">
      <alignment horizontal="right" vertical="center"/>
    </xf>
    <xf numFmtId="166" fontId="82" fillId="0" borderId="0" xfId="0" applyNumberFormat="1" applyFont="1" applyAlignment="1">
      <alignment horizontal="right" vertical="center"/>
    </xf>
    <xf numFmtId="166" fontId="82" fillId="0" borderId="6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right" vertical="top" wrapText="1"/>
    </xf>
    <xf numFmtId="0" fontId="2" fillId="0" borderId="51" xfId="0" applyFont="1" applyBorder="1" applyAlignment="1">
      <alignment horizontal="center" vertical="top" wrapText="1"/>
    </xf>
    <xf numFmtId="4" fontId="2" fillId="0" borderId="51" xfId="0" applyNumberFormat="1" applyFont="1" applyBorder="1" applyAlignment="1">
      <alignment horizontal="right" vertical="top" wrapText="1"/>
    </xf>
    <xf numFmtId="166" fontId="84" fillId="0" borderId="63" xfId="0" applyNumberFormat="1" applyFont="1" applyBorder="1" applyAlignment="1">
      <alignment horizontal="center" vertical="top" wrapText="1"/>
    </xf>
    <xf numFmtId="0" fontId="1" fillId="0" borderId="62" xfId="0" applyNumberFormat="1" applyFont="1" applyBorder="1" applyAlignment="1">
      <alignment horizontal="center" vertical="top" wrapText="1"/>
    </xf>
    <xf numFmtId="0" fontId="83" fillId="0" borderId="0" xfId="0" applyFont="1" applyAlignment="1">
      <alignment horizontal="center"/>
    </xf>
    <xf numFmtId="10" fontId="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84" fillId="7" borderId="18" xfId="0" applyFont="1" applyFill="1" applyBorder="1" applyAlignment="1">
      <alignment horizontal="center"/>
    </xf>
    <xf numFmtId="2" fontId="85" fillId="7" borderId="35" xfId="0" applyNumberFormat="1" applyFont="1" applyFill="1" applyBorder="1" applyAlignment="1">
      <alignment horizontal="center" vertical="center" wrapText="1"/>
    </xf>
    <xf numFmtId="10" fontId="2" fillId="0" borderId="51" xfId="0" applyNumberFormat="1" applyFont="1" applyBorder="1" applyAlignment="1">
      <alignment vertical="top" wrapText="1"/>
    </xf>
    <xf numFmtId="166" fontId="84" fillId="0" borderId="64" xfId="0" applyNumberFormat="1" applyFont="1" applyBorder="1" applyAlignment="1">
      <alignment horizontal="center" vertical="top" wrapText="1"/>
    </xf>
    <xf numFmtId="10" fontId="81" fillId="0" borderId="0" xfId="0" applyNumberFormat="1" applyFont="1" applyAlignment="1">
      <alignment horizontal="center" vertical="top" wrapText="1"/>
    </xf>
    <xf numFmtId="0" fontId="83" fillId="6" borderId="15" xfId="0" applyFont="1" applyFill="1" applyBorder="1" applyAlignment="1">
      <alignment horizontal="left" vertical="center"/>
    </xf>
    <xf numFmtId="9" fontId="56" fillId="5" borderId="64" xfId="0" applyNumberFormat="1" applyFont="1" applyFill="1" applyBorder="1" applyAlignment="1" applyProtection="1">
      <alignment vertical="center" shrinkToFit="1"/>
      <protection hidden="1"/>
    </xf>
    <xf numFmtId="0" fontId="83" fillId="6" borderId="48" xfId="0" applyFont="1" applyFill="1" applyBorder="1" applyAlignment="1">
      <alignment horizontal="left" vertical="center"/>
    </xf>
    <xf numFmtId="49" fontId="83" fillId="6" borderId="15" xfId="0" applyNumberFormat="1" applyFont="1" applyFill="1" applyBorder="1" applyAlignment="1">
      <alignment horizontal="left" vertical="center"/>
    </xf>
    <xf numFmtId="49" fontId="13" fillId="6" borderId="44" xfId="0" applyNumberFormat="1" applyFont="1" applyFill="1" applyBorder="1" applyAlignment="1">
      <alignment horizontal="left" vertical="center"/>
    </xf>
    <xf numFmtId="49" fontId="13" fillId="6" borderId="15" xfId="0" applyNumberFormat="1" applyFont="1" applyFill="1" applyBorder="1" applyAlignment="1">
      <alignment horizontal="left" vertical="center"/>
    </xf>
    <xf numFmtId="3" fontId="86" fillId="6" borderId="43" xfId="0" applyNumberFormat="1" applyFont="1" applyFill="1" applyBorder="1" applyAlignment="1">
      <alignment horizontal="left" vertical="center"/>
    </xf>
    <xf numFmtId="3" fontId="86" fillId="6" borderId="19" xfId="0" applyNumberFormat="1" applyFont="1" applyFill="1" applyBorder="1" applyAlignment="1">
      <alignment horizontal="left" vertical="center"/>
    </xf>
    <xf numFmtId="3" fontId="86" fillId="6" borderId="41" xfId="0" applyNumberFormat="1" applyFont="1" applyFill="1" applyBorder="1" applyAlignment="1">
      <alignment horizontal="left" vertical="center"/>
    </xf>
    <xf numFmtId="49" fontId="83" fillId="6" borderId="42" xfId="0" applyNumberFormat="1" applyFont="1" applyFill="1" applyBorder="1" applyAlignment="1">
      <alignment horizontal="left" vertical="center"/>
    </xf>
    <xf numFmtId="3" fontId="15" fillId="13" borderId="39" xfId="0" applyNumberFormat="1" applyFont="1" applyFill="1" applyBorder="1" applyAlignment="1">
      <alignment horizontal="right" vertical="center"/>
    </xf>
    <xf numFmtId="0" fontId="87" fillId="6" borderId="46" xfId="0" applyNumberFormat="1" applyFont="1" applyFill="1" applyBorder="1" applyAlignment="1">
      <alignment horizontal="left" vertical="center"/>
    </xf>
    <xf numFmtId="0" fontId="87" fillId="6" borderId="15" xfId="0" applyNumberFormat="1" applyFont="1" applyFill="1" applyBorder="1" applyAlignment="1">
      <alignment horizontal="left" vertical="center"/>
    </xf>
    <xf numFmtId="0" fontId="87" fillId="6" borderId="48" xfId="0" applyNumberFormat="1" applyFont="1" applyFill="1" applyBorder="1" applyAlignment="1">
      <alignment horizontal="left" vertical="center"/>
    </xf>
    <xf numFmtId="0" fontId="87" fillId="6" borderId="44" xfId="0" applyNumberFormat="1" applyFont="1" applyFill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right" vertical="top" wrapText="1"/>
    </xf>
    <xf numFmtId="9" fontId="75" fillId="0" borderId="0" xfId="0" applyNumberFormat="1" applyFont="1" applyBorder="1" applyAlignment="1">
      <alignment horizontal="center" vertical="center" wrapText="1"/>
    </xf>
    <xf numFmtId="9" fontId="51" fillId="6" borderId="66" xfId="0" applyNumberFormat="1" applyFont="1" applyFill="1" applyBorder="1" applyAlignment="1">
      <alignment horizontal="center" vertical="center"/>
    </xf>
    <xf numFmtId="4" fontId="13" fillId="9" borderId="67" xfId="0" applyNumberFormat="1" applyFont="1" applyFill="1" applyBorder="1" applyAlignment="1">
      <alignment horizontal="right" vertical="center"/>
    </xf>
    <xf numFmtId="168" fontId="50" fillId="10" borderId="43" xfId="0" applyNumberFormat="1" applyFont="1" applyFill="1" applyBorder="1" applyAlignment="1">
      <alignment vertical="center" shrinkToFit="1"/>
    </xf>
    <xf numFmtId="168" fontId="48" fillId="4" borderId="68" xfId="0" applyNumberFormat="1" applyFont="1" applyFill="1" applyBorder="1" applyAlignment="1">
      <alignment vertical="center" shrinkToFit="1"/>
    </xf>
    <xf numFmtId="168" fontId="48" fillId="4" borderId="66" xfId="0" applyNumberFormat="1" applyFont="1" applyFill="1" applyBorder="1" applyAlignment="1">
      <alignment vertical="center" shrinkToFit="1"/>
    </xf>
    <xf numFmtId="168" fontId="43" fillId="10" borderId="66" xfId="0" applyNumberFormat="1" applyFont="1" applyFill="1" applyBorder="1" applyAlignment="1">
      <alignment vertical="center" shrinkToFit="1"/>
    </xf>
    <xf numFmtId="166" fontId="33" fillId="7" borderId="43" xfId="0" applyNumberFormat="1" applyFont="1" applyFill="1" applyBorder="1" applyAlignment="1">
      <alignment horizontal="right" vertical="center"/>
    </xf>
    <xf numFmtId="166" fontId="31" fillId="5" borderId="43" xfId="0" applyNumberFormat="1" applyFont="1" applyFill="1" applyBorder="1" applyAlignment="1">
      <alignment horizontal="right" vertical="center"/>
    </xf>
    <xf numFmtId="10" fontId="31" fillId="5" borderId="44" xfId="0" applyNumberFormat="1" applyFont="1" applyFill="1" applyBorder="1" applyAlignment="1">
      <alignment horizontal="right" vertical="center"/>
    </xf>
    <xf numFmtId="0" fontId="2" fillId="6" borderId="70" xfId="0" applyNumberFormat="1" applyFont="1" applyFill="1" applyBorder="1" applyAlignment="1">
      <alignment horizontal="left" vertical="center"/>
    </xf>
    <xf numFmtId="9" fontId="51" fillId="6" borderId="71" xfId="0" applyNumberFormat="1" applyFont="1" applyFill="1" applyBorder="1" applyAlignment="1">
      <alignment horizontal="center" vertical="center"/>
    </xf>
    <xf numFmtId="4" fontId="13" fillId="9" borderId="72" xfId="0" applyNumberFormat="1" applyFont="1" applyFill="1" applyBorder="1" applyAlignment="1">
      <alignment horizontal="right" vertical="center"/>
    </xf>
    <xf numFmtId="168" fontId="50" fillId="10" borderId="41" xfId="0" applyNumberFormat="1" applyFont="1" applyFill="1" applyBorder="1" applyAlignment="1">
      <alignment vertical="center" shrinkToFit="1"/>
    </xf>
    <xf numFmtId="168" fontId="48" fillId="4" borderId="73" xfId="0" applyNumberFormat="1" applyFont="1" applyFill="1" applyBorder="1" applyAlignment="1">
      <alignment vertical="center" shrinkToFit="1"/>
    </xf>
    <xf numFmtId="168" fontId="48" fillId="4" borderId="71" xfId="0" applyNumberFormat="1" applyFont="1" applyFill="1" applyBorder="1" applyAlignment="1">
      <alignment vertical="center" shrinkToFit="1"/>
    </xf>
    <xf numFmtId="168" fontId="43" fillId="10" borderId="71" xfId="0" applyNumberFormat="1" applyFont="1" applyFill="1" applyBorder="1" applyAlignment="1">
      <alignment vertical="center" shrinkToFit="1"/>
    </xf>
    <xf numFmtId="166" fontId="33" fillId="7" borderId="41" xfId="0" applyNumberFormat="1" applyFont="1" applyFill="1" applyBorder="1" applyAlignment="1">
      <alignment horizontal="right" vertical="center"/>
    </xf>
    <xf numFmtId="166" fontId="31" fillId="5" borderId="41" xfId="0" applyNumberFormat="1" applyFont="1" applyFill="1" applyBorder="1" applyAlignment="1">
      <alignment horizontal="right" vertical="center"/>
    </xf>
    <xf numFmtId="10" fontId="31" fillId="5" borderId="42" xfId="0" applyNumberFormat="1" applyFont="1" applyFill="1" applyBorder="1" applyAlignment="1">
      <alignment horizontal="right" vertical="center"/>
    </xf>
    <xf numFmtId="0" fontId="11" fillId="0" borderId="74" xfId="0" applyNumberFormat="1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vertical="top" wrapText="1"/>
    </xf>
    <xf numFmtId="169" fontId="2" fillId="0" borderId="0" xfId="0" applyNumberFormat="1" applyFont="1" applyBorder="1" applyAlignment="1">
      <alignment horizontal="center" vertical="top" wrapText="1"/>
    </xf>
    <xf numFmtId="10" fontId="81" fillId="0" borderId="0" xfId="0" applyNumberFormat="1" applyFont="1" applyBorder="1" applyAlignment="1">
      <alignment vertical="top" wrapText="1"/>
    </xf>
    <xf numFmtId="0" fontId="2" fillId="6" borderId="65" xfId="0" applyFont="1" applyFill="1" applyBorder="1" applyAlignment="1">
      <alignment horizontal="left" vertical="center"/>
    </xf>
    <xf numFmtId="0" fontId="11" fillId="0" borderId="69" xfId="0" applyFont="1" applyFill="1" applyBorder="1" applyAlignment="1">
      <alignment horizontal="left" vertical="center"/>
    </xf>
    <xf numFmtId="9" fontId="56" fillId="5" borderId="75" xfId="0" applyNumberFormat="1" applyFont="1" applyFill="1" applyBorder="1" applyAlignment="1" applyProtection="1">
      <alignment vertical="center" shrinkToFit="1"/>
      <protection hidden="1"/>
    </xf>
    <xf numFmtId="3" fontId="30" fillId="6" borderId="77" xfId="0" applyNumberFormat="1" applyFont="1" applyFill="1" applyBorder="1" applyAlignment="1">
      <alignment horizontal="left" vertical="center"/>
    </xf>
    <xf numFmtId="166" fontId="34" fillId="5" borderId="77" xfId="0" applyNumberFormat="1" applyFont="1" applyFill="1" applyBorder="1" applyAlignment="1" applyProtection="1">
      <alignment vertical="center"/>
      <protection hidden="1"/>
    </xf>
    <xf numFmtId="3" fontId="14" fillId="13" borderId="77" xfId="0" applyNumberFormat="1" applyFont="1" applyFill="1" applyBorder="1" applyAlignment="1">
      <alignment horizontal="left" vertical="center"/>
    </xf>
    <xf numFmtId="0" fontId="15" fillId="13" borderId="78" xfId="0" applyFont="1" applyFill="1" applyBorder="1" applyAlignment="1">
      <alignment horizontal="left" vertical="center"/>
    </xf>
    <xf numFmtId="0" fontId="2" fillId="6" borderId="79" xfId="0" applyNumberFormat="1" applyFont="1" applyFill="1" applyBorder="1" applyAlignment="1">
      <alignment horizontal="left" vertical="center"/>
    </xf>
    <xf numFmtId="9" fontId="51" fillId="6" borderId="80" xfId="0" applyNumberFormat="1" applyFont="1" applyFill="1" applyBorder="1" applyAlignment="1">
      <alignment horizontal="center" vertical="center"/>
    </xf>
    <xf numFmtId="4" fontId="13" fillId="9" borderId="61" xfId="0" applyNumberFormat="1" applyFont="1" applyFill="1" applyBorder="1" applyAlignment="1">
      <alignment horizontal="right" vertical="center"/>
    </xf>
    <xf numFmtId="168" fontId="50" fillId="10" borderId="77" xfId="0" applyNumberFormat="1" applyFont="1" applyFill="1" applyBorder="1" applyAlignment="1">
      <alignment vertical="center" shrinkToFit="1"/>
    </xf>
    <xf numFmtId="168" fontId="48" fillId="4" borderId="81" xfId="0" applyNumberFormat="1" applyFont="1" applyFill="1" applyBorder="1" applyAlignment="1">
      <alignment vertical="center" shrinkToFit="1"/>
    </xf>
    <xf numFmtId="168" fontId="48" fillId="4" borderId="80" xfId="0" applyNumberFormat="1" applyFont="1" applyFill="1" applyBorder="1" applyAlignment="1">
      <alignment vertical="center" shrinkToFit="1"/>
    </xf>
    <xf numFmtId="168" fontId="43" fillId="10" borderId="80" xfId="0" applyNumberFormat="1" applyFont="1" applyFill="1" applyBorder="1" applyAlignment="1">
      <alignment vertical="center" shrinkToFit="1"/>
    </xf>
    <xf numFmtId="166" fontId="33" fillId="7" borderId="77" xfId="0" applyNumberFormat="1" applyFont="1" applyFill="1" applyBorder="1" applyAlignment="1">
      <alignment horizontal="right" vertical="center"/>
    </xf>
    <xf numFmtId="166" fontId="31" fillId="5" borderId="77" xfId="0" applyNumberFormat="1" applyFont="1" applyFill="1" applyBorder="1" applyAlignment="1">
      <alignment horizontal="right" vertical="center"/>
    </xf>
    <xf numFmtId="10" fontId="31" fillId="5" borderId="78" xfId="0" applyNumberFormat="1" applyFont="1" applyFill="1" applyBorder="1" applyAlignment="1">
      <alignment horizontal="right" vertical="center"/>
    </xf>
    <xf numFmtId="0" fontId="11" fillId="0" borderId="76" xfId="0" applyNumberFormat="1" applyFont="1" applyFill="1" applyBorder="1" applyAlignment="1">
      <alignment horizontal="left" vertical="center"/>
    </xf>
    <xf numFmtId="3" fontId="2" fillId="0" borderId="61" xfId="0" applyNumberFormat="1" applyFont="1" applyBorder="1" applyAlignment="1">
      <alignment vertical="top" wrapText="1"/>
    </xf>
    <xf numFmtId="0" fontId="45" fillId="0" borderId="0" xfId="0" applyNumberFormat="1" applyFont="1" applyAlignment="1">
      <alignment horizontal="center" vertical="top" wrapText="1"/>
    </xf>
    <xf numFmtId="10" fontId="45" fillId="0" borderId="0" xfId="0" applyNumberFormat="1" applyFont="1" applyAlignment="1">
      <alignment horizontal="center" vertical="top" wrapText="1"/>
    </xf>
    <xf numFmtId="3" fontId="2" fillId="0" borderId="30" xfId="0" applyNumberFormat="1" applyFont="1" applyBorder="1" applyAlignment="1">
      <alignment horizontal="right" vertical="center" wrapText="1"/>
    </xf>
    <xf numFmtId="49" fontId="2" fillId="0" borderId="30" xfId="0" applyNumberFormat="1" applyFont="1" applyBorder="1" applyAlignment="1">
      <alignment horizontal="left" vertical="top" wrapText="1"/>
    </xf>
    <xf numFmtId="49" fontId="2" fillId="0" borderId="30" xfId="0" applyNumberFormat="1" applyFont="1" applyBorder="1" applyAlignment="1">
      <alignment horizontal="center" vertical="top" wrapText="1"/>
    </xf>
    <xf numFmtId="4" fontId="2" fillId="0" borderId="30" xfId="0" applyNumberFormat="1" applyFont="1" applyBorder="1" applyAlignment="1">
      <alignment vertical="top" wrapText="1"/>
    </xf>
    <xf numFmtId="0" fontId="2" fillId="0" borderId="30" xfId="0" applyNumberFormat="1" applyFont="1" applyBorder="1" applyAlignment="1">
      <alignment vertical="top" wrapText="1"/>
    </xf>
    <xf numFmtId="169" fontId="2" fillId="0" borderId="30" xfId="0" applyNumberFormat="1" applyFont="1" applyBorder="1" applyAlignment="1">
      <alignment horizontal="center" vertical="top" wrapText="1"/>
    </xf>
    <xf numFmtId="10" fontId="81" fillId="0" borderId="30" xfId="0" applyNumberFormat="1" applyFont="1" applyBorder="1" applyAlignment="1">
      <alignment vertical="top" wrapText="1"/>
    </xf>
    <xf numFmtId="166" fontId="84" fillId="0" borderId="82" xfId="0" applyNumberFormat="1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2" fillId="0" borderId="30" xfId="0" applyNumberFormat="1" applyFont="1" applyBorder="1" applyAlignment="1">
      <alignment horizontal="right" vertical="top" wrapText="1"/>
    </xf>
    <xf numFmtId="9" fontId="75" fillId="0" borderId="30" xfId="0" applyNumberFormat="1" applyFont="1" applyBorder="1" applyAlignment="1">
      <alignment horizontal="center" vertical="center" wrapText="1"/>
    </xf>
    <xf numFmtId="10" fontId="2" fillId="0" borderId="30" xfId="0" applyNumberFormat="1" applyFont="1" applyBorder="1" applyAlignment="1">
      <alignment vertical="top" wrapText="1"/>
    </xf>
    <xf numFmtId="166" fontId="34" fillId="5" borderId="83" xfId="0" applyNumberFormat="1" applyFont="1" applyFill="1" applyBorder="1" applyAlignment="1" applyProtection="1">
      <alignment horizontal="right" vertical="center"/>
      <protection hidden="1"/>
    </xf>
    <xf numFmtId="10" fontId="45" fillId="0" borderId="0" xfId="0" applyNumberFormat="1" applyFont="1" applyBorder="1" applyAlignment="1">
      <alignment horizontal="center" vertical="top" wrapText="1"/>
    </xf>
    <xf numFmtId="49" fontId="15" fillId="0" borderId="49" xfId="0" applyNumberFormat="1" applyFont="1" applyBorder="1" applyAlignment="1">
      <alignment horizontal="left" vertical="top" wrapText="1"/>
    </xf>
    <xf numFmtId="166" fontId="34" fillId="5" borderId="85" xfId="0" applyNumberFormat="1" applyFont="1" applyFill="1" applyBorder="1" applyAlignment="1" applyProtection="1">
      <alignment horizontal="right" vertical="center"/>
      <protection hidden="1"/>
    </xf>
    <xf numFmtId="49" fontId="30" fillId="6" borderId="43" xfId="0" applyNumberFormat="1" applyFont="1" applyFill="1" applyBorder="1" applyAlignment="1">
      <alignment horizontal="left" vertical="center"/>
    </xf>
    <xf numFmtId="3" fontId="30" fillId="6" borderId="84" xfId="0" applyNumberFormat="1" applyFont="1" applyFill="1" applyBorder="1" applyAlignment="1">
      <alignment horizontal="left" vertical="center"/>
    </xf>
    <xf numFmtId="166" fontId="34" fillId="5" borderId="86" xfId="0" applyNumberFormat="1" applyFont="1" applyFill="1" applyBorder="1" applyAlignment="1" applyProtection="1">
      <alignment horizontal="right" vertical="center"/>
      <protection hidden="1"/>
    </xf>
    <xf numFmtId="166" fontId="82" fillId="0" borderId="0" xfId="0" applyNumberFormat="1" applyFont="1" applyAlignment="1">
      <alignment horizontal="right" vertical="center"/>
    </xf>
    <xf numFmtId="166" fontId="82" fillId="0" borderId="0" xfId="0" applyNumberFormat="1" applyFont="1" applyBorder="1" applyAlignment="1">
      <alignment horizontal="right" vertical="center"/>
    </xf>
    <xf numFmtId="166" fontId="82" fillId="0" borderId="51" xfId="0" applyNumberFormat="1" applyFont="1" applyBorder="1" applyAlignment="1">
      <alignment horizontal="right" vertical="center"/>
    </xf>
    <xf numFmtId="166" fontId="82" fillId="0" borderId="30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vertical="top" wrapText="1"/>
    </xf>
    <xf numFmtId="0" fontId="73" fillId="0" borderId="13" xfId="0" applyNumberFormat="1" applyFont="1" applyBorder="1" applyAlignment="1">
      <alignment horizontal="left" vertical="center"/>
    </xf>
    <xf numFmtId="0" fontId="73" fillId="0" borderId="13" xfId="0" applyFont="1" applyBorder="1" applyAlignment="1">
      <alignment horizontal="left" vertical="center"/>
    </xf>
    <xf numFmtId="0" fontId="73" fillId="0" borderId="14" xfId="0" applyFont="1" applyBorder="1" applyAlignment="1">
      <alignment horizontal="left" vertical="center"/>
    </xf>
    <xf numFmtId="9" fontId="57" fillId="0" borderId="11" xfId="0" applyNumberFormat="1" applyFont="1" applyBorder="1" applyAlignment="1">
      <alignment horizontal="right" vertical="center"/>
    </xf>
    <xf numFmtId="0" fontId="57" fillId="0" borderId="1" xfId="0" applyFont="1" applyBorder="1" applyAlignment="1">
      <alignment horizontal="right" vertical="center"/>
    </xf>
    <xf numFmtId="0" fontId="28" fillId="5" borderId="9" xfId="0" applyFont="1" applyFill="1" applyBorder="1" applyAlignment="1">
      <alignment horizontal="center" vertical="center" textRotation="180"/>
    </xf>
    <xf numFmtId="0" fontId="29" fillId="5" borderId="9" xfId="0" applyFont="1" applyFill="1" applyBorder="1" applyAlignment="1">
      <alignment horizontal="center" vertical="center"/>
    </xf>
    <xf numFmtId="0" fontId="12" fillId="13" borderId="7" xfId="0" applyFont="1" applyFill="1" applyBorder="1" applyAlignment="1">
      <alignment vertical="center"/>
    </xf>
    <xf numFmtId="0" fontId="12" fillId="13" borderId="8" xfId="0" applyFont="1" applyFill="1" applyBorder="1" applyAlignment="1">
      <alignment vertical="center"/>
    </xf>
    <xf numFmtId="4" fontId="1" fillId="9" borderId="18" xfId="0" applyNumberFormat="1" applyFont="1" applyFill="1" applyBorder="1" applyAlignment="1">
      <alignment horizontal="center" wrapText="1"/>
    </xf>
    <xf numFmtId="0" fontId="0" fillId="9" borderId="9" xfId="0" applyFill="1" applyBorder="1" applyAlignment="1">
      <alignment horizontal="center" wrapText="1"/>
    </xf>
    <xf numFmtId="0" fontId="0" fillId="9" borderId="30" xfId="0" applyFill="1" applyBorder="1" applyAlignment="1">
      <alignment horizontal="center" wrapText="1"/>
    </xf>
    <xf numFmtId="0" fontId="16" fillId="2" borderId="2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0" fillId="12" borderId="0" xfId="1" applyFont="1" applyFill="1" applyBorder="1" applyAlignment="1" applyProtection="1">
      <protection hidden="1"/>
    </xf>
    <xf numFmtId="0" fontId="26" fillId="12" borderId="0" xfId="0" applyFont="1" applyFill="1" applyBorder="1" applyAlignment="1" applyProtection="1">
      <protection hidden="1"/>
    </xf>
    <xf numFmtId="0" fontId="60" fillId="11" borderId="2" xfId="0" applyFont="1" applyFill="1" applyBorder="1" applyAlignment="1" applyProtection="1">
      <alignment horizontal="left" vertical="center"/>
      <protection hidden="1"/>
    </xf>
    <xf numFmtId="0" fontId="61" fillId="11" borderId="4" xfId="0" applyFont="1" applyFill="1" applyBorder="1" applyAlignment="1">
      <alignment horizontal="left" vertical="center"/>
    </xf>
    <xf numFmtId="0" fontId="61" fillId="11" borderId="7" xfId="0" applyFont="1" applyFill="1" applyBorder="1" applyAlignment="1">
      <alignment horizontal="left" vertical="center"/>
    </xf>
    <xf numFmtId="0" fontId="62" fillId="11" borderId="37" xfId="0" applyFont="1" applyFill="1" applyBorder="1" applyAlignment="1" applyProtection="1">
      <alignment horizontal="left" vertical="center"/>
      <protection hidden="1"/>
    </xf>
    <xf numFmtId="0" fontId="64" fillId="11" borderId="30" xfId="0" applyFont="1" applyFill="1" applyBorder="1" applyAlignment="1">
      <alignment horizontal="left" vertical="center"/>
    </xf>
    <xf numFmtId="0" fontId="64" fillId="11" borderId="38" xfId="0" applyFont="1" applyFill="1" applyBorder="1" applyAlignment="1">
      <alignment horizontal="left" vertical="center"/>
    </xf>
    <xf numFmtId="3" fontId="68" fillId="13" borderId="39" xfId="0" applyNumberFormat="1" applyFont="1" applyFill="1" applyBorder="1" applyAlignment="1">
      <alignment horizontal="left" vertical="center"/>
    </xf>
    <xf numFmtId="0" fontId="68" fillId="13" borderId="15" xfId="0" applyFont="1" applyFill="1" applyBorder="1" applyAlignment="1">
      <alignment horizontal="left" vertical="center"/>
    </xf>
    <xf numFmtId="3" fontId="15" fillId="13" borderId="39" xfId="0" applyNumberFormat="1" applyFont="1" applyFill="1" applyBorder="1" applyAlignment="1">
      <alignment horizontal="right" vertical="center"/>
    </xf>
    <xf numFmtId="0" fontId="11" fillId="13" borderId="15" xfId="0" applyFont="1" applyFill="1" applyBorder="1" applyAlignment="1">
      <alignment horizontal="right" vertical="center"/>
    </xf>
    <xf numFmtId="3" fontId="32" fillId="13" borderId="39" xfId="0" applyNumberFormat="1" applyFont="1" applyFill="1" applyBorder="1" applyAlignment="1">
      <alignment horizontal="right" vertical="center"/>
    </xf>
    <xf numFmtId="0" fontId="32" fillId="13" borderId="15" xfId="0" applyFont="1" applyFill="1" applyBorder="1" applyAlignment="1">
      <alignment horizontal="right" vertical="center"/>
    </xf>
    <xf numFmtId="0" fontId="66" fillId="13" borderId="15" xfId="0" applyFont="1" applyFill="1" applyBorder="1" applyAlignment="1">
      <alignment horizontal="right" vertical="center"/>
    </xf>
    <xf numFmtId="3" fontId="67" fillId="13" borderId="39" xfId="0" applyNumberFormat="1" applyFont="1" applyFill="1" applyBorder="1" applyAlignment="1">
      <alignment horizontal="right" vertical="center"/>
    </xf>
    <xf numFmtId="0" fontId="68" fillId="13" borderId="15" xfId="0" applyFont="1" applyFill="1" applyBorder="1" applyAlignment="1">
      <alignment horizontal="right" vertical="center"/>
    </xf>
  </cellXfs>
  <cellStyles count="2">
    <cellStyle name="Hypertextový odkaz" xfId="1" builtinId="8"/>
    <cellStyle name="Normální" xfId="0" builtinId="0"/>
  </cellStyles>
  <dxfs count="289"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</dxfs>
  <tableStyles count="0" defaultTableStyle="TableStyleMedium9" defaultPivotStyle="PivotStyleLight16"/>
  <colors>
    <mruColors>
      <color rgb="FF009900"/>
      <color rgb="FF007033"/>
      <color rgb="FF99FF99"/>
      <color rgb="FF00CC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lek@reotrad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CF676"/>
  <sheetViews>
    <sheetView tabSelected="1" zoomScaleNormal="100" workbookViewId="0">
      <pane ySplit="9" topLeftCell="A10" activePane="bottomLeft" state="frozen"/>
      <selection pane="bottomLeft" activeCell="AN10" sqref="AN10"/>
    </sheetView>
  </sheetViews>
  <sheetFormatPr defaultColWidth="11.42578125" defaultRowHeight="12.75" x14ac:dyDescent="0.2"/>
  <cols>
    <col min="1" max="1" width="5" style="1" hidden="1" customWidth="1"/>
    <col min="2" max="2" width="11.7109375" customWidth="1"/>
    <col min="3" max="3" width="15" style="1" customWidth="1"/>
    <col min="4" max="4" width="11.7109375" style="1" customWidth="1"/>
    <col min="5" max="5" width="17.7109375" style="1" customWidth="1"/>
    <col min="6" max="6" width="73.7109375" style="1" customWidth="1"/>
    <col min="7" max="8" width="10.7109375" style="2" hidden="1" customWidth="1"/>
    <col min="9" max="16" width="10.7109375" style="6" hidden="1" customWidth="1"/>
    <col min="17" max="17" width="10.7109375" style="5" hidden="1" customWidth="1"/>
    <col min="18" max="19" width="10.7109375" style="1" hidden="1" customWidth="1"/>
    <col min="20" max="21" width="16.7109375" style="1" hidden="1" customWidth="1"/>
    <col min="22" max="22" width="5.28515625" style="1" hidden="1" customWidth="1"/>
    <col min="23" max="23" width="10" style="1" hidden="1" customWidth="1"/>
    <col min="24" max="24" width="5.28515625" style="1" hidden="1" customWidth="1"/>
    <col min="25" max="25" width="5" style="1" hidden="1" customWidth="1"/>
    <col min="26" max="26" width="6.28515625" style="1" hidden="1" customWidth="1"/>
    <col min="27" max="28" width="9.7109375" style="1" hidden="1" customWidth="1"/>
    <col min="29" max="29" width="12.7109375" style="1" hidden="1" customWidth="1"/>
    <col min="30" max="30" width="16.7109375" style="1" hidden="1" customWidth="1"/>
    <col min="31" max="31" width="5.7109375" style="1" hidden="1" customWidth="1"/>
    <col min="32" max="33" width="10.7109375" style="1" hidden="1" customWidth="1"/>
    <col min="34" max="38" width="0" style="1" hidden="1" customWidth="1"/>
    <col min="39" max="16384" width="11.42578125" style="1"/>
  </cols>
  <sheetData>
    <row r="1" spans="1:84" ht="44.25" thickTop="1" thickBot="1" x14ac:dyDescent="0.45">
      <c r="A1" s="312" t="s">
        <v>723</v>
      </c>
      <c r="B1" s="319" t="s">
        <v>1595</v>
      </c>
      <c r="C1" s="320"/>
      <c r="D1" s="320"/>
      <c r="E1" s="320"/>
      <c r="F1" s="321"/>
      <c r="G1" s="11"/>
      <c r="N1" s="49" t="s">
        <v>724</v>
      </c>
      <c r="T1" s="141" t="s">
        <v>1365</v>
      </c>
      <c r="U1" s="142" t="s">
        <v>1366</v>
      </c>
      <c r="V1" s="141" t="s">
        <v>1367</v>
      </c>
      <c r="W1" s="142" t="s">
        <v>1366</v>
      </c>
      <c r="X1" s="143"/>
      <c r="Y1" s="307" t="s">
        <v>1363</v>
      </c>
      <c r="Z1" s="308"/>
      <c r="AA1" s="308"/>
      <c r="AB1" s="308"/>
      <c r="AC1" s="309"/>
    </row>
    <row r="2" spans="1:84" ht="17.100000000000001" customHeight="1" thickTop="1" x14ac:dyDescent="0.4">
      <c r="A2" s="313"/>
      <c r="B2" s="12" t="s">
        <v>717</v>
      </c>
      <c r="C2" s="322" t="s">
        <v>718</v>
      </c>
      <c r="D2" s="322"/>
      <c r="E2" s="13"/>
      <c r="F2" s="14" t="s">
        <v>1361</v>
      </c>
      <c r="G2"/>
      <c r="H2"/>
      <c r="I2"/>
      <c r="J2"/>
      <c r="K2"/>
      <c r="L2"/>
      <c r="M2" s="65">
        <v>12</v>
      </c>
      <c r="N2" s="50">
        <v>500</v>
      </c>
      <c r="O2" s="51" t="s">
        <v>731</v>
      </c>
      <c r="P2"/>
      <c r="Q2"/>
      <c r="R2"/>
      <c r="S2"/>
      <c r="T2" s="128">
        <v>20</v>
      </c>
      <c r="U2" s="131">
        <v>0.26</v>
      </c>
      <c r="V2" s="128" t="s">
        <v>533</v>
      </c>
      <c r="W2" s="131">
        <v>0.28000000000000003</v>
      </c>
      <c r="X2" s="310" t="s">
        <v>1368</v>
      </c>
      <c r="Y2" s="311"/>
      <c r="Z2" s="311"/>
      <c r="AA2" s="138">
        <v>3000</v>
      </c>
      <c r="AB2" s="138" t="s">
        <v>1364</v>
      </c>
      <c r="AC2" s="148">
        <v>0</v>
      </c>
      <c r="AD2"/>
      <c r="AE2"/>
      <c r="AF2"/>
      <c r="AG2"/>
      <c r="AH2"/>
      <c r="AI2"/>
      <c r="AJ2"/>
      <c r="AK2"/>
      <c r="AL2"/>
      <c r="AM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</row>
    <row r="3" spans="1:84" ht="17.100000000000001" customHeight="1" x14ac:dyDescent="0.4">
      <c r="A3" s="313"/>
      <c r="B3" s="15"/>
      <c r="C3" s="323" t="s">
        <v>1362</v>
      </c>
      <c r="D3" s="323"/>
      <c r="E3" s="16"/>
      <c r="F3" s="14" t="s">
        <v>719</v>
      </c>
      <c r="G3"/>
      <c r="H3"/>
      <c r="I3"/>
      <c r="J3"/>
      <c r="K3"/>
      <c r="L3"/>
      <c r="M3" s="66">
        <v>20</v>
      </c>
      <c r="N3" s="50">
        <v>1000</v>
      </c>
      <c r="O3" s="51" t="s">
        <v>732</v>
      </c>
      <c r="P3"/>
      <c r="Q3"/>
      <c r="R3"/>
      <c r="S3"/>
      <c r="T3" s="128">
        <v>31</v>
      </c>
      <c r="U3" s="131">
        <v>0.28000000000000003</v>
      </c>
      <c r="V3" s="128" t="s">
        <v>557</v>
      </c>
      <c r="W3" s="131">
        <v>0.24</v>
      </c>
      <c r="X3" s="310" t="s">
        <v>1368</v>
      </c>
      <c r="Y3" s="311"/>
      <c r="Z3" s="311"/>
      <c r="AA3" s="139">
        <v>0</v>
      </c>
      <c r="AB3" s="140">
        <v>499.99</v>
      </c>
      <c r="AC3" s="149">
        <v>12</v>
      </c>
      <c r="AD3"/>
      <c r="AE3"/>
      <c r="AF3"/>
      <c r="AG3"/>
      <c r="AH3"/>
      <c r="AI3"/>
      <c r="AJ3"/>
      <c r="AK3"/>
      <c r="AL3"/>
      <c r="AM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</row>
    <row r="4" spans="1:84" ht="17.100000000000001" customHeight="1" thickBot="1" x14ac:dyDescent="0.45">
      <c r="A4" s="313"/>
      <c r="B4" s="104">
        <v>26.5</v>
      </c>
      <c r="C4" s="323" t="s">
        <v>720</v>
      </c>
      <c r="D4" s="323"/>
      <c r="E4" s="17" t="s">
        <v>721</v>
      </c>
      <c r="F4" s="14" t="s">
        <v>722</v>
      </c>
      <c r="G4"/>
      <c r="H4"/>
      <c r="I4"/>
      <c r="J4"/>
      <c r="K4"/>
      <c r="L4"/>
      <c r="M4" s="67">
        <v>25</v>
      </c>
      <c r="N4" s="50">
        <v>3000</v>
      </c>
      <c r="O4" s="51" t="s">
        <v>733</v>
      </c>
      <c r="P4"/>
      <c r="Q4"/>
      <c r="R4"/>
      <c r="S4"/>
      <c r="T4" s="128">
        <v>32</v>
      </c>
      <c r="U4" s="131">
        <v>0.24</v>
      </c>
      <c r="V4" s="128" t="s">
        <v>1117</v>
      </c>
      <c r="W4" s="131">
        <v>0.26</v>
      </c>
      <c r="X4" s="310" t="s">
        <v>1368</v>
      </c>
      <c r="Y4" s="311"/>
      <c r="Z4" s="311"/>
      <c r="AA4" s="139">
        <v>500</v>
      </c>
      <c r="AB4" s="140">
        <v>999.99</v>
      </c>
      <c r="AC4" s="149">
        <v>20</v>
      </c>
      <c r="AD4"/>
      <c r="AE4"/>
      <c r="AF4"/>
      <c r="AG4"/>
      <c r="AH4"/>
      <c r="AI4"/>
      <c r="AJ4"/>
      <c r="AK4"/>
      <c r="AL4"/>
      <c r="AM4"/>
      <c r="AR4" s="18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</row>
    <row r="5" spans="1:84" ht="17.100000000000001" customHeight="1" thickTop="1" x14ac:dyDescent="0.3">
      <c r="A5" s="313"/>
      <c r="B5" s="324" t="s">
        <v>735</v>
      </c>
      <c r="C5" s="325"/>
      <c r="D5" s="325"/>
      <c r="E5" s="325"/>
      <c r="F5" s="326"/>
      <c r="G5"/>
      <c r="H5"/>
      <c r="I5"/>
      <c r="J5"/>
      <c r="K5"/>
      <c r="L5"/>
      <c r="M5" s="50">
        <v>0</v>
      </c>
      <c r="N5" s="50">
        <v>3000</v>
      </c>
      <c r="O5" s="51"/>
      <c r="P5"/>
      <c r="Q5"/>
      <c r="R5"/>
      <c r="S5"/>
      <c r="T5" s="128">
        <v>33</v>
      </c>
      <c r="U5" s="131">
        <v>0.19</v>
      </c>
      <c r="V5" s="128" t="s">
        <v>1133</v>
      </c>
      <c r="W5" s="131">
        <v>0.22</v>
      </c>
      <c r="X5" s="310" t="s">
        <v>1368</v>
      </c>
      <c r="Y5" s="311"/>
      <c r="Z5" s="311"/>
      <c r="AA5" s="139">
        <v>1000</v>
      </c>
      <c r="AB5" s="140">
        <v>2999.99</v>
      </c>
      <c r="AC5" s="149">
        <v>25</v>
      </c>
      <c r="AD5"/>
      <c r="AE5"/>
      <c r="AF5"/>
      <c r="AG5"/>
      <c r="AH5"/>
      <c r="AI5"/>
      <c r="AJ5"/>
      <c r="AK5"/>
      <c r="AL5"/>
      <c r="AM5"/>
      <c r="AR5" s="18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</row>
    <row r="6" spans="1:84" ht="17.100000000000001" customHeight="1" thickBot="1" x14ac:dyDescent="0.35">
      <c r="A6" s="313"/>
      <c r="B6" s="327" t="s">
        <v>736</v>
      </c>
      <c r="C6" s="328"/>
      <c r="D6" s="328"/>
      <c r="E6" s="328"/>
      <c r="F6" s="329"/>
      <c r="G6"/>
      <c r="H6"/>
      <c r="I6"/>
      <c r="J6"/>
      <c r="K6"/>
      <c r="L6"/>
      <c r="M6" s="50"/>
      <c r="N6" s="50"/>
      <c r="O6" s="51"/>
      <c r="P6"/>
      <c r="Q6"/>
      <c r="R6"/>
      <c r="S6"/>
      <c r="T6" s="128">
        <v>35</v>
      </c>
      <c r="U6" s="132">
        <v>0.09</v>
      </c>
      <c r="V6" s="128" t="s">
        <v>1519</v>
      </c>
      <c r="W6" s="131">
        <v>0.26</v>
      </c>
      <c r="X6" s="144"/>
      <c r="Y6" s="133"/>
      <c r="Z6" s="133"/>
      <c r="AA6" s="133"/>
      <c r="AB6" s="133"/>
      <c r="AC6" s="145"/>
      <c r="AD6"/>
      <c r="AE6"/>
      <c r="AF6"/>
      <c r="AG6"/>
      <c r="AH6"/>
      <c r="AI6"/>
      <c r="AJ6"/>
      <c r="AK6"/>
      <c r="AL6"/>
      <c r="AM6"/>
      <c r="AR6" s="18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</row>
    <row r="7" spans="1:84" ht="15" customHeight="1" thickTop="1" thickBot="1" x14ac:dyDescent="0.35">
      <c r="A7" s="313"/>
      <c r="B7" s="19" t="s">
        <v>705</v>
      </c>
      <c r="C7" s="25" t="s">
        <v>708</v>
      </c>
      <c r="D7" s="22" t="s">
        <v>705</v>
      </c>
      <c r="E7" s="25" t="s">
        <v>708</v>
      </c>
      <c r="F7" s="314" t="s">
        <v>713</v>
      </c>
      <c r="G7" s="8"/>
      <c r="H7" s="8"/>
      <c r="I7" s="316" t="s">
        <v>715</v>
      </c>
      <c r="J7" s="31"/>
      <c r="K7" s="31"/>
      <c r="L7" s="31"/>
      <c r="M7" s="1"/>
      <c r="N7" s="1"/>
      <c r="O7" s="50"/>
      <c r="P7" s="31"/>
      <c r="Q7" s="9"/>
      <c r="R7"/>
      <c r="S7"/>
      <c r="T7" s="128" t="s">
        <v>324</v>
      </c>
      <c r="U7" s="132">
        <v>0.12</v>
      </c>
      <c r="V7" s="128" t="s">
        <v>1520</v>
      </c>
      <c r="W7" s="131">
        <v>0.22</v>
      </c>
      <c r="X7" s="146"/>
      <c r="Y7" s="133"/>
      <c r="Z7" s="133"/>
      <c r="AA7" s="133"/>
      <c r="AB7" s="133"/>
      <c r="AC7" s="147"/>
      <c r="AD7"/>
      <c r="AE7"/>
      <c r="AF7"/>
      <c r="AG7"/>
      <c r="AH7"/>
      <c r="AI7"/>
      <c r="AJ7"/>
      <c r="AK7"/>
      <c r="AL7"/>
      <c r="AM7"/>
      <c r="AR7" s="18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</row>
    <row r="8" spans="1:84" ht="15" customHeight="1" thickTop="1" thickBot="1" x14ac:dyDescent="0.25">
      <c r="A8" s="313"/>
      <c r="B8" s="20" t="s">
        <v>706</v>
      </c>
      <c r="C8" s="26" t="s">
        <v>709</v>
      </c>
      <c r="D8" s="23" t="s">
        <v>706</v>
      </c>
      <c r="E8" s="26" t="s">
        <v>711</v>
      </c>
      <c r="F8" s="315"/>
      <c r="G8" s="8"/>
      <c r="H8" s="8"/>
      <c r="I8" s="317"/>
      <c r="J8" s="32"/>
      <c r="K8" s="32"/>
      <c r="L8" s="32"/>
      <c r="M8" s="32"/>
      <c r="N8" s="72">
        <v>27.5</v>
      </c>
      <c r="O8" s="32"/>
      <c r="P8" s="32"/>
      <c r="Q8" s="9"/>
      <c r="R8"/>
      <c r="S8"/>
      <c r="T8" s="128" t="s">
        <v>561</v>
      </c>
      <c r="U8" s="131">
        <v>0.26</v>
      </c>
      <c r="V8" s="129"/>
      <c r="W8" s="130"/>
      <c r="X8" s="134"/>
      <c r="Y8" s="135"/>
      <c r="Z8" s="135"/>
      <c r="AA8" s="135"/>
      <c r="AB8" s="135"/>
      <c r="AC8" s="135"/>
      <c r="AD8" s="214" t="s">
        <v>1509</v>
      </c>
      <c r="AE8"/>
      <c r="AF8"/>
      <c r="AG8"/>
      <c r="AH8" s="211" t="s">
        <v>1510</v>
      </c>
      <c r="AI8" s="211" t="s">
        <v>1511</v>
      </c>
      <c r="AJ8"/>
      <c r="AK8"/>
      <c r="AL8"/>
      <c r="AM8"/>
      <c r="AR8" s="1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</row>
    <row r="9" spans="1:84" s="4" customFormat="1" ht="15" customHeight="1" thickTop="1" thickBot="1" x14ac:dyDescent="0.3">
      <c r="A9" s="313"/>
      <c r="B9" s="21" t="s">
        <v>707</v>
      </c>
      <c r="C9" s="27" t="s">
        <v>710</v>
      </c>
      <c r="D9" s="24" t="s">
        <v>729</v>
      </c>
      <c r="E9" s="27" t="s">
        <v>712</v>
      </c>
      <c r="F9" s="315"/>
      <c r="G9" s="42" t="s">
        <v>728</v>
      </c>
      <c r="H9" s="59" t="s">
        <v>714</v>
      </c>
      <c r="I9" s="318"/>
      <c r="J9" s="52" t="s">
        <v>726</v>
      </c>
      <c r="K9" s="54"/>
      <c r="L9" s="55"/>
      <c r="M9" s="48" t="s">
        <v>727</v>
      </c>
      <c r="N9" s="37" t="s">
        <v>724</v>
      </c>
      <c r="O9" s="61" t="s">
        <v>725</v>
      </c>
      <c r="P9" s="62" t="s">
        <v>725</v>
      </c>
      <c r="Q9" s="10" t="s">
        <v>716</v>
      </c>
      <c r="U9" s="127"/>
      <c r="V9" s="127"/>
      <c r="W9" s="150" t="s">
        <v>1504</v>
      </c>
      <c r="AC9" s="210" t="s">
        <v>1505</v>
      </c>
      <c r="AD9" s="215">
        <v>25.5</v>
      </c>
      <c r="AF9" s="150" t="s">
        <v>1505</v>
      </c>
      <c r="AH9" s="213" t="s">
        <v>1506</v>
      </c>
      <c r="AI9" s="213" t="s">
        <v>1506</v>
      </c>
      <c r="AN9" s="1"/>
      <c r="AO9" s="1"/>
      <c r="AP9" s="1"/>
      <c r="AQ9" s="1"/>
    </row>
    <row r="10" spans="1:84" ht="12.95" customHeight="1" thickTop="1" x14ac:dyDescent="0.2">
      <c r="A10" s="105">
        <f t="shared" ref="A10:A15" si="0">IF(H10&lt;19%,0.55,0.1)</f>
        <v>0.1</v>
      </c>
      <c r="B10" s="295">
        <f>AC10</f>
        <v>59300</v>
      </c>
      <c r="C10" s="82">
        <v>8800705</v>
      </c>
      <c r="D10" s="110">
        <f t="shared" ref="D10:D16" si="1">CEILING(IF(B10&lt;10000,B10,B10*0.98),100)-100</f>
        <v>58100</v>
      </c>
      <c r="E10" s="83" t="s">
        <v>165</v>
      </c>
      <c r="F10" s="84" t="s">
        <v>41</v>
      </c>
      <c r="G10" s="43">
        <v>33</v>
      </c>
      <c r="H10" s="60">
        <v>0.19</v>
      </c>
      <c r="I10" s="46">
        <v>1990</v>
      </c>
      <c r="J10" s="53">
        <f t="shared" ref="J10:J17" si="2">IF(I10*(1-H10)&lt;500,$M$2,K10)</f>
        <v>25</v>
      </c>
      <c r="K10" s="56">
        <f t="shared" ref="K10:K17" si="3">IF(I10*(1-H10)&lt;1000,$M$3,L10)</f>
        <v>25</v>
      </c>
      <c r="L10" s="57">
        <f t="shared" ref="L10:L17" si="4">IF(I10*(1-H10)&lt;3000,$M$4,0)</f>
        <v>25</v>
      </c>
      <c r="M10" s="58">
        <f t="shared" ref="M10:M17" si="5">IF(J10&gt;0,(I10/100),(25+I10/200))</f>
        <v>19.899999999999999</v>
      </c>
      <c r="N10" s="38">
        <f t="shared" ref="N10:N70" si="6">CEILING(((I10*(1-H10)+J10+M10)*$N$8),1)-0</f>
        <v>45562</v>
      </c>
      <c r="O10" s="63">
        <f t="shared" ref="O10:O16" si="7">B10-N10</f>
        <v>13738</v>
      </c>
      <c r="P10" s="64">
        <f t="shared" ref="P10:P16" si="8">O10/B10</f>
        <v>0.23166947723440134</v>
      </c>
      <c r="Q10" s="33"/>
      <c r="S10" s="117">
        <f t="shared" ref="S10:S16" si="9">T10-AD10</f>
        <v>0</v>
      </c>
      <c r="T10" s="117">
        <f t="shared" ref="T10:T16" si="10">C10</f>
        <v>8800705</v>
      </c>
      <c r="U10" s="151" t="s">
        <v>737</v>
      </c>
      <c r="V10" s="152">
        <v>33</v>
      </c>
      <c r="W10" s="6">
        <v>2175</v>
      </c>
      <c r="Y10" s="302">
        <f>CEILING((W10*$B$4),1)-1</f>
        <v>57637</v>
      </c>
      <c r="Z10" s="302"/>
      <c r="AA10" s="169">
        <v>1.02</v>
      </c>
      <c r="AB10" s="168">
        <f t="shared" ref="AB10:AB16" si="11">B10/Y10-1</f>
        <v>2.8852993736662169E-2</v>
      </c>
      <c r="AC10" s="209">
        <f>CEILING((AF10*$AD$9),100)-100</f>
        <v>59300</v>
      </c>
      <c r="AD10" s="151" t="s">
        <v>737</v>
      </c>
      <c r="AE10" s="205">
        <v>33</v>
      </c>
      <c r="AF10" s="206">
        <v>2329</v>
      </c>
      <c r="AG10" s="136">
        <v>0.19</v>
      </c>
      <c r="AH10" s="168">
        <f>AF10/W10-1</f>
        <v>7.080459770114933E-2</v>
      </c>
      <c r="AI10" s="212">
        <f>AC10/Y10-1</f>
        <v>2.8852993736662169E-2</v>
      </c>
      <c r="AJ10" s="212">
        <f>AI10-AH10</f>
        <v>-4.1951603964487161E-2</v>
      </c>
    </row>
    <row r="11" spans="1:84" ht="12.95" customHeight="1" thickBot="1" x14ac:dyDescent="0.25">
      <c r="A11" s="105">
        <f t="shared" si="0"/>
        <v>0.1</v>
      </c>
      <c r="B11" s="171">
        <f t="shared" ref="B11:B74" si="12">AC11</f>
        <v>64800</v>
      </c>
      <c r="C11" s="85">
        <v>8800718</v>
      </c>
      <c r="D11" s="111">
        <f t="shared" si="1"/>
        <v>63500</v>
      </c>
      <c r="E11" s="86" t="s">
        <v>166</v>
      </c>
      <c r="F11" s="87" t="s">
        <v>114</v>
      </c>
      <c r="G11" s="43">
        <v>33</v>
      </c>
      <c r="H11" s="60">
        <v>0.19</v>
      </c>
      <c r="I11" s="46">
        <v>2170</v>
      </c>
      <c r="J11" s="53">
        <f t="shared" si="2"/>
        <v>25</v>
      </c>
      <c r="K11" s="56">
        <f t="shared" si="3"/>
        <v>25</v>
      </c>
      <c r="L11" s="57">
        <f t="shared" si="4"/>
        <v>25</v>
      </c>
      <c r="M11" s="58">
        <f t="shared" si="5"/>
        <v>21.7</v>
      </c>
      <c r="N11" s="38">
        <f t="shared" si="6"/>
        <v>49621</v>
      </c>
      <c r="O11" s="63">
        <f t="shared" si="7"/>
        <v>15179</v>
      </c>
      <c r="P11" s="64">
        <f t="shared" si="8"/>
        <v>0.23424382716049383</v>
      </c>
      <c r="Q11" s="33"/>
      <c r="S11" s="117">
        <f t="shared" si="9"/>
        <v>0</v>
      </c>
      <c r="T11" s="117">
        <f t="shared" si="10"/>
        <v>8800718</v>
      </c>
      <c r="U11" s="151" t="s">
        <v>738</v>
      </c>
      <c r="V11" s="152">
        <v>33</v>
      </c>
      <c r="W11" s="6">
        <v>2375</v>
      </c>
      <c r="Y11" s="302">
        <f t="shared" ref="Y11:Y16" si="13">CEILING((W11*$B$4),1)-1</f>
        <v>62937</v>
      </c>
      <c r="Z11" s="302"/>
      <c r="AA11" s="169">
        <v>1.02</v>
      </c>
      <c r="AB11" s="168">
        <f t="shared" si="11"/>
        <v>2.9601029601029616E-2</v>
      </c>
      <c r="AC11" s="209">
        <f>CEILING((AF11*$AD$9),100)-100</f>
        <v>64800</v>
      </c>
      <c r="AD11" s="151" t="s">
        <v>738</v>
      </c>
      <c r="AE11" s="205">
        <v>33</v>
      </c>
      <c r="AF11" s="206">
        <v>2543</v>
      </c>
      <c r="AG11" s="136">
        <f>AG10</f>
        <v>0.19</v>
      </c>
      <c r="AH11" s="168">
        <f t="shared" ref="AH11:AH74" si="14">AF11/W11-1</f>
        <v>7.0736842105263209E-2</v>
      </c>
      <c r="AI11" s="212">
        <f t="shared" ref="AI11:AI74" si="15">AC11/Y11-1</f>
        <v>2.9601029601029616E-2</v>
      </c>
      <c r="AJ11" s="212">
        <f t="shared" ref="AJ11:AJ74" si="16">AI11-AH11</f>
        <v>-4.1135812504233593E-2</v>
      </c>
    </row>
    <row r="12" spans="1:84" ht="12.95" customHeight="1" x14ac:dyDescent="0.2">
      <c r="A12" s="105">
        <f t="shared" si="0"/>
        <v>0.1</v>
      </c>
      <c r="B12" s="170">
        <f t="shared" si="12"/>
        <v>72800</v>
      </c>
      <c r="C12" s="81">
        <v>8810007</v>
      </c>
      <c r="D12" s="112">
        <f t="shared" si="1"/>
        <v>71300</v>
      </c>
      <c r="E12" s="178"/>
      <c r="F12" s="179" t="s">
        <v>421</v>
      </c>
      <c r="G12" s="43">
        <v>33</v>
      </c>
      <c r="H12" s="60">
        <v>0.19</v>
      </c>
      <c r="I12" s="46">
        <v>2425</v>
      </c>
      <c r="J12" s="53">
        <f t="shared" si="2"/>
        <v>25</v>
      </c>
      <c r="K12" s="56">
        <f t="shared" si="3"/>
        <v>25</v>
      </c>
      <c r="L12" s="57">
        <f t="shared" si="4"/>
        <v>25</v>
      </c>
      <c r="M12" s="58">
        <f t="shared" si="5"/>
        <v>24.25</v>
      </c>
      <c r="N12" s="38">
        <f t="shared" si="6"/>
        <v>55372</v>
      </c>
      <c r="O12" s="63">
        <f t="shared" si="7"/>
        <v>17428</v>
      </c>
      <c r="P12" s="64">
        <f t="shared" si="8"/>
        <v>0.23939560439560439</v>
      </c>
      <c r="Q12" s="34"/>
      <c r="S12" s="117">
        <f t="shared" si="9"/>
        <v>0</v>
      </c>
      <c r="T12" s="117">
        <f t="shared" si="10"/>
        <v>8810007</v>
      </c>
      <c r="U12" s="151" t="s">
        <v>739</v>
      </c>
      <c r="V12" s="152">
        <v>33</v>
      </c>
      <c r="W12" s="6">
        <v>2650</v>
      </c>
      <c r="Y12" s="302">
        <f t="shared" si="13"/>
        <v>70224</v>
      </c>
      <c r="Z12" s="302"/>
      <c r="AA12" s="169">
        <v>1.02</v>
      </c>
      <c r="AB12" s="168">
        <f t="shared" si="11"/>
        <v>3.6682615629983983E-2</v>
      </c>
      <c r="AC12" s="209">
        <f t="shared" ref="AC12:AC16" si="17">CEILING((AF12*$AD$9),100)-100</f>
        <v>72800</v>
      </c>
      <c r="AD12" s="151" t="s">
        <v>739</v>
      </c>
      <c r="AE12" s="205">
        <v>33</v>
      </c>
      <c r="AF12" s="206">
        <v>2858</v>
      </c>
      <c r="AG12" s="136">
        <f t="shared" ref="AG12:AG15" si="18">AG11</f>
        <v>0.19</v>
      </c>
      <c r="AH12" s="168">
        <f t="shared" si="14"/>
        <v>7.8490566037735743E-2</v>
      </c>
      <c r="AI12" s="212">
        <f t="shared" si="15"/>
        <v>3.6682615629983983E-2</v>
      </c>
      <c r="AJ12" s="212">
        <f t="shared" si="16"/>
        <v>-4.1807950407751759E-2</v>
      </c>
    </row>
    <row r="13" spans="1:84" ht="12.95" customHeight="1" x14ac:dyDescent="0.2">
      <c r="A13" s="105">
        <f t="shared" si="0"/>
        <v>0.1</v>
      </c>
      <c r="B13" s="106">
        <f t="shared" si="12"/>
        <v>72800</v>
      </c>
      <c r="C13" s="28">
        <v>8810011</v>
      </c>
      <c r="D13" s="108">
        <f t="shared" si="1"/>
        <v>71300</v>
      </c>
      <c r="E13" s="180"/>
      <c r="F13" s="155" t="s">
        <v>307</v>
      </c>
      <c r="G13" s="43">
        <v>33</v>
      </c>
      <c r="H13" s="60">
        <v>0.19</v>
      </c>
      <c r="I13" s="46">
        <v>2425</v>
      </c>
      <c r="J13" s="53">
        <f t="shared" si="2"/>
        <v>25</v>
      </c>
      <c r="K13" s="56">
        <f t="shared" si="3"/>
        <v>25</v>
      </c>
      <c r="L13" s="57">
        <f t="shared" si="4"/>
        <v>25</v>
      </c>
      <c r="M13" s="58">
        <f t="shared" si="5"/>
        <v>24.25</v>
      </c>
      <c r="N13" s="38">
        <f t="shared" si="6"/>
        <v>55372</v>
      </c>
      <c r="O13" s="63">
        <f t="shared" si="7"/>
        <v>17428</v>
      </c>
      <c r="P13" s="64">
        <f t="shared" si="8"/>
        <v>0.23939560439560439</v>
      </c>
      <c r="Q13" s="33"/>
      <c r="S13" s="117">
        <f t="shared" si="9"/>
        <v>0</v>
      </c>
      <c r="T13" s="117">
        <f t="shared" si="10"/>
        <v>8810011</v>
      </c>
      <c r="U13" s="151" t="s">
        <v>740</v>
      </c>
      <c r="V13" s="152">
        <v>33</v>
      </c>
      <c r="W13" s="6">
        <v>2650</v>
      </c>
      <c r="Y13" s="302">
        <f t="shared" si="13"/>
        <v>70224</v>
      </c>
      <c r="Z13" s="302"/>
      <c r="AA13" s="169">
        <v>1.02</v>
      </c>
      <c r="AB13" s="168">
        <f t="shared" si="11"/>
        <v>3.6682615629983983E-2</v>
      </c>
      <c r="AC13" s="209">
        <f t="shared" si="17"/>
        <v>72800</v>
      </c>
      <c r="AD13" s="151" t="s">
        <v>740</v>
      </c>
      <c r="AE13" s="205">
        <v>33</v>
      </c>
      <c r="AF13" s="206">
        <v>2858</v>
      </c>
      <c r="AG13" s="136">
        <f t="shared" si="18"/>
        <v>0.19</v>
      </c>
      <c r="AH13" s="168">
        <f t="shared" si="14"/>
        <v>7.8490566037735743E-2</v>
      </c>
      <c r="AI13" s="212">
        <f t="shared" si="15"/>
        <v>3.6682615629983983E-2</v>
      </c>
      <c r="AJ13" s="212">
        <f t="shared" si="16"/>
        <v>-4.1807950407751759E-2</v>
      </c>
    </row>
    <row r="14" spans="1:84" ht="12.95" customHeight="1" x14ac:dyDescent="0.2">
      <c r="A14" s="105">
        <f t="shared" si="0"/>
        <v>0.1</v>
      </c>
      <c r="B14" s="106">
        <f t="shared" si="12"/>
        <v>72800</v>
      </c>
      <c r="C14" s="28">
        <v>8810012</v>
      </c>
      <c r="D14" s="108">
        <f t="shared" si="1"/>
        <v>71300</v>
      </c>
      <c r="E14" s="180"/>
      <c r="F14" s="155" t="s">
        <v>308</v>
      </c>
      <c r="G14" s="43">
        <v>33</v>
      </c>
      <c r="H14" s="60">
        <v>0.19</v>
      </c>
      <c r="I14" s="46">
        <v>2425</v>
      </c>
      <c r="J14" s="53">
        <f t="shared" si="2"/>
        <v>25</v>
      </c>
      <c r="K14" s="56">
        <f t="shared" si="3"/>
        <v>25</v>
      </c>
      <c r="L14" s="57">
        <f t="shared" si="4"/>
        <v>25</v>
      </c>
      <c r="M14" s="58">
        <f t="shared" si="5"/>
        <v>24.25</v>
      </c>
      <c r="N14" s="38">
        <f t="shared" si="6"/>
        <v>55372</v>
      </c>
      <c r="O14" s="63">
        <f t="shared" si="7"/>
        <v>17428</v>
      </c>
      <c r="P14" s="64">
        <f t="shared" si="8"/>
        <v>0.23939560439560439</v>
      </c>
      <c r="Q14" s="33"/>
      <c r="S14" s="117">
        <f t="shared" si="9"/>
        <v>0</v>
      </c>
      <c r="T14" s="117">
        <f t="shared" si="10"/>
        <v>8810012</v>
      </c>
      <c r="U14" s="151" t="s">
        <v>741</v>
      </c>
      <c r="V14" s="152">
        <v>33</v>
      </c>
      <c r="W14" s="6">
        <v>2650</v>
      </c>
      <c r="Y14" s="302">
        <f t="shared" si="13"/>
        <v>70224</v>
      </c>
      <c r="Z14" s="302"/>
      <c r="AA14" s="169">
        <v>1.02</v>
      </c>
      <c r="AB14" s="168">
        <f t="shared" si="11"/>
        <v>3.6682615629983983E-2</v>
      </c>
      <c r="AC14" s="209">
        <f t="shared" si="17"/>
        <v>72800</v>
      </c>
      <c r="AD14" s="151" t="s">
        <v>741</v>
      </c>
      <c r="AE14" s="205">
        <v>33</v>
      </c>
      <c r="AF14" s="206">
        <v>2858</v>
      </c>
      <c r="AG14" s="136">
        <f t="shared" si="18"/>
        <v>0.19</v>
      </c>
      <c r="AH14" s="168">
        <f t="shared" si="14"/>
        <v>7.8490566037735743E-2</v>
      </c>
      <c r="AI14" s="212">
        <f t="shared" si="15"/>
        <v>3.6682615629983983E-2</v>
      </c>
      <c r="AJ14" s="212">
        <f t="shared" si="16"/>
        <v>-4.1807950407751759E-2</v>
      </c>
    </row>
    <row r="15" spans="1:84" ht="12.95" customHeight="1" x14ac:dyDescent="0.2">
      <c r="A15" s="105">
        <f t="shared" si="0"/>
        <v>0.1</v>
      </c>
      <c r="B15" s="106">
        <f t="shared" si="12"/>
        <v>98000</v>
      </c>
      <c r="C15" s="28">
        <v>8810015</v>
      </c>
      <c r="D15" s="108">
        <f t="shared" si="1"/>
        <v>96000</v>
      </c>
      <c r="E15" s="180"/>
      <c r="F15" s="155" t="s">
        <v>1</v>
      </c>
      <c r="G15" s="43">
        <v>33</v>
      </c>
      <c r="H15" s="60">
        <v>0.19</v>
      </c>
      <c r="I15" s="46">
        <v>3270</v>
      </c>
      <c r="J15" s="53">
        <f t="shared" si="2"/>
        <v>25</v>
      </c>
      <c r="K15" s="56">
        <f t="shared" si="3"/>
        <v>25</v>
      </c>
      <c r="L15" s="57">
        <f t="shared" si="4"/>
        <v>25</v>
      </c>
      <c r="M15" s="58">
        <f t="shared" si="5"/>
        <v>32.700000000000003</v>
      </c>
      <c r="N15" s="38">
        <f t="shared" si="6"/>
        <v>74426</v>
      </c>
      <c r="O15" s="63">
        <f t="shared" si="7"/>
        <v>23574</v>
      </c>
      <c r="P15" s="64">
        <f t="shared" si="8"/>
        <v>0.24055102040816326</v>
      </c>
      <c r="Q15" s="33"/>
      <c r="S15" s="117">
        <f t="shared" si="9"/>
        <v>0</v>
      </c>
      <c r="T15" s="117">
        <f t="shared" si="10"/>
        <v>8810015</v>
      </c>
      <c r="U15" s="151" t="s">
        <v>742</v>
      </c>
      <c r="V15" s="152">
        <v>33</v>
      </c>
      <c r="W15" s="6">
        <v>3570</v>
      </c>
      <c r="Y15" s="302">
        <f t="shared" si="13"/>
        <v>94604</v>
      </c>
      <c r="Z15" s="302"/>
      <c r="AA15" s="169">
        <v>1.02</v>
      </c>
      <c r="AB15" s="168">
        <f t="shared" si="11"/>
        <v>3.5897002240919962E-2</v>
      </c>
      <c r="AC15" s="209">
        <f>CEILING((AF15*$AD$9),100)-200</f>
        <v>98000</v>
      </c>
      <c r="AD15" s="151" t="s">
        <v>742</v>
      </c>
      <c r="AE15" s="205">
        <v>33</v>
      </c>
      <c r="AF15" s="206">
        <v>3848</v>
      </c>
      <c r="AG15" s="136">
        <f t="shared" si="18"/>
        <v>0.19</v>
      </c>
      <c r="AH15" s="168">
        <f t="shared" si="14"/>
        <v>7.7871148459383699E-2</v>
      </c>
      <c r="AI15" s="212">
        <f t="shared" si="15"/>
        <v>3.5897002240919962E-2</v>
      </c>
      <c r="AJ15" s="212">
        <f t="shared" si="16"/>
        <v>-4.1974146218463737E-2</v>
      </c>
    </row>
    <row r="16" spans="1:84" ht="12.95" customHeight="1" x14ac:dyDescent="0.2">
      <c r="A16" s="105">
        <f>IF(H16&lt;19%,0.05,0.1)</f>
        <v>0.05</v>
      </c>
      <c r="B16" s="106">
        <f t="shared" si="12"/>
        <v>96000</v>
      </c>
      <c r="C16" s="28">
        <v>8810020</v>
      </c>
      <c r="D16" s="108">
        <f t="shared" si="1"/>
        <v>94000</v>
      </c>
      <c r="E16" s="180"/>
      <c r="F16" s="155" t="s">
        <v>629</v>
      </c>
      <c r="G16" s="43" t="s">
        <v>324</v>
      </c>
      <c r="H16" s="73">
        <v>0.12</v>
      </c>
      <c r="I16" s="46">
        <v>3200</v>
      </c>
      <c r="J16" s="53">
        <f t="shared" si="2"/>
        <v>25</v>
      </c>
      <c r="K16" s="56">
        <f t="shared" si="3"/>
        <v>25</v>
      </c>
      <c r="L16" s="57">
        <f t="shared" si="4"/>
        <v>25</v>
      </c>
      <c r="M16" s="58">
        <f t="shared" si="5"/>
        <v>32</v>
      </c>
      <c r="N16" s="38">
        <f t="shared" si="6"/>
        <v>79008</v>
      </c>
      <c r="O16" s="63">
        <f t="shared" si="7"/>
        <v>16992</v>
      </c>
      <c r="P16" s="64">
        <f t="shared" si="8"/>
        <v>0.17699999999999999</v>
      </c>
      <c r="Q16" s="33"/>
      <c r="S16" s="117">
        <f t="shared" si="9"/>
        <v>0</v>
      </c>
      <c r="T16" s="117">
        <f t="shared" si="10"/>
        <v>8810020</v>
      </c>
      <c r="U16" s="151" t="s">
        <v>743</v>
      </c>
      <c r="V16" s="152" t="s">
        <v>324</v>
      </c>
      <c r="W16" s="6">
        <v>3495</v>
      </c>
      <c r="Y16" s="302">
        <f t="shared" si="13"/>
        <v>92617</v>
      </c>
      <c r="Z16" s="302"/>
      <c r="AA16" s="169">
        <v>1.02</v>
      </c>
      <c r="AB16" s="168">
        <f t="shared" si="11"/>
        <v>3.6526771543021308E-2</v>
      </c>
      <c r="AC16" s="209">
        <f t="shared" si="17"/>
        <v>96000</v>
      </c>
      <c r="AD16" s="151" t="s">
        <v>743</v>
      </c>
      <c r="AE16" s="205" t="s">
        <v>324</v>
      </c>
      <c r="AF16" s="206">
        <v>3767</v>
      </c>
      <c r="AG16" s="137">
        <v>0.12</v>
      </c>
      <c r="AH16" s="168">
        <f t="shared" si="14"/>
        <v>7.7825464949928369E-2</v>
      </c>
      <c r="AI16" s="212">
        <f t="shared" si="15"/>
        <v>3.6526771543021308E-2</v>
      </c>
      <c r="AJ16" s="212">
        <f t="shared" si="16"/>
        <v>-4.1298693406907061E-2</v>
      </c>
    </row>
    <row r="17" spans="1:36" ht="12.95" customHeight="1" x14ac:dyDescent="0.2">
      <c r="A17" s="105">
        <f t="shared" ref="A17:A79" si="19">IF(H17&lt;19%,0.05,0.1)</f>
        <v>0.1</v>
      </c>
      <c r="B17" s="106">
        <f t="shared" si="12"/>
        <v>1190</v>
      </c>
      <c r="C17" s="28">
        <v>8890004</v>
      </c>
      <c r="D17" s="113">
        <f>B17</f>
        <v>1190</v>
      </c>
      <c r="E17" s="180"/>
      <c r="F17" s="155" t="s">
        <v>424</v>
      </c>
      <c r="G17" s="43">
        <v>20</v>
      </c>
      <c r="H17" s="60">
        <v>0.26</v>
      </c>
      <c r="I17" s="46">
        <v>36</v>
      </c>
      <c r="J17" s="53">
        <f t="shared" si="2"/>
        <v>12</v>
      </c>
      <c r="K17" s="56">
        <f t="shared" si="3"/>
        <v>20</v>
      </c>
      <c r="L17" s="57">
        <f t="shared" si="4"/>
        <v>25</v>
      </c>
      <c r="M17" s="58">
        <f t="shared" si="5"/>
        <v>0.36</v>
      </c>
      <c r="N17" s="38">
        <f t="shared" si="6"/>
        <v>1073</v>
      </c>
      <c r="O17" s="63">
        <f t="shared" ref="O17:O80" si="20">B17-N17</f>
        <v>117</v>
      </c>
      <c r="P17" s="64">
        <f t="shared" ref="P17:P80" si="21">O17/B17</f>
        <v>9.8319327731092435E-2</v>
      </c>
      <c r="Q17" s="33"/>
      <c r="S17" s="117" t="e">
        <f>T17-#REF!</f>
        <v>#REF!</v>
      </c>
      <c r="T17" s="117">
        <f t="shared" ref="T17:T32" si="22">C17</f>
        <v>8890004</v>
      </c>
      <c r="U17" s="151" t="s">
        <v>744</v>
      </c>
      <c r="V17" s="152">
        <v>20</v>
      </c>
      <c r="W17" s="6">
        <v>42</v>
      </c>
      <c r="Y17" s="302">
        <f t="shared" ref="Y17:Y80" si="23">CEILING((W17*$B$4),1)-1</f>
        <v>1112</v>
      </c>
      <c r="Z17" s="302"/>
      <c r="AA17" s="169">
        <v>1.05</v>
      </c>
      <c r="AB17" s="168">
        <f t="shared" ref="AB17:AB80" si="24">B17/Y17-1</f>
        <v>7.0143884892086339E-2</v>
      </c>
      <c r="AC17" s="209">
        <f>CEILING((AF17*$AD$9),100)-10</f>
        <v>1190</v>
      </c>
      <c r="AD17" s="151" t="s">
        <v>744</v>
      </c>
      <c r="AE17" s="205">
        <v>20</v>
      </c>
      <c r="AF17" s="206">
        <v>45</v>
      </c>
      <c r="AG17" s="136">
        <v>0.26</v>
      </c>
      <c r="AH17" s="168">
        <f t="shared" si="14"/>
        <v>7.1428571428571397E-2</v>
      </c>
      <c r="AI17" s="212">
        <f t="shared" si="15"/>
        <v>7.0143884892086339E-2</v>
      </c>
      <c r="AJ17" s="212">
        <f t="shared" si="16"/>
        <v>-1.2846865364850579E-3</v>
      </c>
    </row>
    <row r="18" spans="1:36" ht="12.95" customHeight="1" x14ac:dyDescent="0.2">
      <c r="A18" s="105">
        <f t="shared" si="19"/>
        <v>0.1</v>
      </c>
      <c r="B18" s="106">
        <f t="shared" si="12"/>
        <v>2490</v>
      </c>
      <c r="C18" s="28">
        <v>8890005</v>
      </c>
      <c r="D18" s="113">
        <f t="shared" ref="D18:D85" si="25">B18</f>
        <v>2490</v>
      </c>
      <c r="E18" s="180"/>
      <c r="F18" s="155" t="s">
        <v>425</v>
      </c>
      <c r="G18" s="43">
        <v>20</v>
      </c>
      <c r="H18" s="60">
        <v>0.26</v>
      </c>
      <c r="I18" s="46">
        <v>80</v>
      </c>
      <c r="J18" s="53">
        <f t="shared" ref="J18:J85" si="26">IF(I18*(1-H18)&lt;500,$M$2,K18)</f>
        <v>12</v>
      </c>
      <c r="K18" s="56">
        <f t="shared" ref="K18:K85" si="27">IF(I18*(1-H18)&lt;1000,$M$3,L18)</f>
        <v>20</v>
      </c>
      <c r="L18" s="57">
        <f t="shared" ref="L18:L85" si="28">IF(I18*(1-H18)&lt;3000,$M$4,0)</f>
        <v>25</v>
      </c>
      <c r="M18" s="58">
        <f t="shared" ref="M18:M85" si="29">IF(J18&gt;0,(I18/100),(25+I18/200))</f>
        <v>0.8</v>
      </c>
      <c r="N18" s="38">
        <f t="shared" si="6"/>
        <v>1980</v>
      </c>
      <c r="O18" s="63">
        <f t="shared" si="20"/>
        <v>510</v>
      </c>
      <c r="P18" s="64">
        <f t="shared" si="21"/>
        <v>0.20481927710843373</v>
      </c>
      <c r="Q18" s="33"/>
      <c r="S18" s="117" t="e">
        <f>T18-#REF!</f>
        <v>#REF!</v>
      </c>
      <c r="T18" s="117">
        <f t="shared" si="22"/>
        <v>8890005</v>
      </c>
      <c r="U18" s="151" t="s">
        <v>745</v>
      </c>
      <c r="V18" s="152">
        <v>20</v>
      </c>
      <c r="W18" s="6">
        <v>89</v>
      </c>
      <c r="Y18" s="302">
        <f t="shared" si="23"/>
        <v>2358</v>
      </c>
      <c r="Z18" s="302"/>
      <c r="AA18" s="169">
        <f t="shared" ref="AA18:AA71" si="30">AA17</f>
        <v>1.05</v>
      </c>
      <c r="AB18" s="168">
        <f t="shared" si="24"/>
        <v>5.5979643765903253E-2</v>
      </c>
      <c r="AC18" s="209">
        <f t="shared" ref="AC18:AC80" si="31">CEILING((AF18*$AD$9),100)-10</f>
        <v>2490</v>
      </c>
      <c r="AD18" s="151" t="s">
        <v>745</v>
      </c>
      <c r="AE18" s="205">
        <v>20</v>
      </c>
      <c r="AF18" s="206">
        <v>96</v>
      </c>
      <c r="AG18" s="136">
        <f>AG17</f>
        <v>0.26</v>
      </c>
      <c r="AH18" s="168">
        <f t="shared" si="14"/>
        <v>7.8651685393258397E-2</v>
      </c>
      <c r="AI18" s="212">
        <f t="shared" si="15"/>
        <v>5.5979643765903253E-2</v>
      </c>
      <c r="AJ18" s="212">
        <f t="shared" si="16"/>
        <v>-2.2672041627355144E-2</v>
      </c>
    </row>
    <row r="19" spans="1:36" ht="12.95" customHeight="1" x14ac:dyDescent="0.2">
      <c r="A19" s="105">
        <f t="shared" si="19"/>
        <v>0.1</v>
      </c>
      <c r="B19" s="106">
        <f t="shared" si="12"/>
        <v>1990</v>
      </c>
      <c r="C19" s="28">
        <v>8890006</v>
      </c>
      <c r="D19" s="113">
        <f t="shared" si="25"/>
        <v>1990</v>
      </c>
      <c r="E19" s="180"/>
      <c r="F19" s="155" t="s">
        <v>426</v>
      </c>
      <c r="G19" s="43">
        <v>20</v>
      </c>
      <c r="H19" s="60">
        <v>0.26</v>
      </c>
      <c r="I19" s="46">
        <v>64</v>
      </c>
      <c r="J19" s="53">
        <f t="shared" si="26"/>
        <v>12</v>
      </c>
      <c r="K19" s="56">
        <f t="shared" si="27"/>
        <v>20</v>
      </c>
      <c r="L19" s="57">
        <f t="shared" si="28"/>
        <v>25</v>
      </c>
      <c r="M19" s="58">
        <f t="shared" si="29"/>
        <v>0.64</v>
      </c>
      <c r="N19" s="38">
        <f t="shared" si="6"/>
        <v>1650</v>
      </c>
      <c r="O19" s="63">
        <f t="shared" si="20"/>
        <v>340</v>
      </c>
      <c r="P19" s="64">
        <f t="shared" si="21"/>
        <v>0.17085427135678391</v>
      </c>
      <c r="Q19" s="33"/>
      <c r="S19" s="117">
        <f t="shared" ref="S19:S38" si="32">T19-AD17</f>
        <v>2</v>
      </c>
      <c r="T19" s="117">
        <f t="shared" si="22"/>
        <v>8890006</v>
      </c>
      <c r="U19" s="151" t="s">
        <v>746</v>
      </c>
      <c r="V19" s="152">
        <v>20</v>
      </c>
      <c r="W19" s="6">
        <v>71</v>
      </c>
      <c r="Y19" s="302">
        <f t="shared" si="23"/>
        <v>1881</v>
      </c>
      <c r="Z19" s="302"/>
      <c r="AA19" s="169">
        <v>1.05</v>
      </c>
      <c r="AB19" s="168">
        <f t="shared" si="24"/>
        <v>5.7947900053163304E-2</v>
      </c>
      <c r="AC19" s="209">
        <f t="shared" si="31"/>
        <v>1990</v>
      </c>
      <c r="AD19" s="151" t="s">
        <v>746</v>
      </c>
      <c r="AE19" s="205">
        <v>20</v>
      </c>
      <c r="AF19" s="206">
        <v>77</v>
      </c>
      <c r="AG19" s="136">
        <v>0.26</v>
      </c>
      <c r="AH19" s="168">
        <f t="shared" si="14"/>
        <v>8.4507042253521236E-2</v>
      </c>
      <c r="AI19" s="212">
        <f t="shared" si="15"/>
        <v>5.7947900053163304E-2</v>
      </c>
      <c r="AJ19" s="212">
        <f t="shared" si="16"/>
        <v>-2.6559142200357932E-2</v>
      </c>
    </row>
    <row r="20" spans="1:36" ht="12.95" customHeight="1" x14ac:dyDescent="0.2">
      <c r="A20" s="105">
        <f t="shared" si="19"/>
        <v>0.1</v>
      </c>
      <c r="B20" s="106">
        <f t="shared" si="12"/>
        <v>2790</v>
      </c>
      <c r="C20" s="28">
        <v>8890007</v>
      </c>
      <c r="D20" s="113">
        <f t="shared" si="25"/>
        <v>2790</v>
      </c>
      <c r="E20" s="180"/>
      <c r="F20" s="155" t="s">
        <v>427</v>
      </c>
      <c r="G20" s="43">
        <v>20</v>
      </c>
      <c r="H20" s="60">
        <v>0.26</v>
      </c>
      <c r="I20" s="46">
        <v>92</v>
      </c>
      <c r="J20" s="53">
        <f t="shared" si="26"/>
        <v>12</v>
      </c>
      <c r="K20" s="56">
        <f t="shared" si="27"/>
        <v>20</v>
      </c>
      <c r="L20" s="57">
        <f t="shared" si="28"/>
        <v>25</v>
      </c>
      <c r="M20" s="58">
        <f t="shared" si="29"/>
        <v>0.92</v>
      </c>
      <c r="N20" s="38">
        <f t="shared" si="6"/>
        <v>2228</v>
      </c>
      <c r="O20" s="63">
        <f t="shared" si="20"/>
        <v>562</v>
      </c>
      <c r="P20" s="64">
        <f t="shared" si="21"/>
        <v>0.2014336917562724</v>
      </c>
      <c r="Q20" s="33"/>
      <c r="S20" s="117">
        <f t="shared" si="32"/>
        <v>2</v>
      </c>
      <c r="T20" s="117">
        <f t="shared" si="22"/>
        <v>8890007</v>
      </c>
      <c r="U20" s="151" t="s">
        <v>747</v>
      </c>
      <c r="V20" s="152">
        <v>20</v>
      </c>
      <c r="W20" s="6">
        <v>100</v>
      </c>
      <c r="Y20" s="302">
        <f t="shared" si="23"/>
        <v>2649</v>
      </c>
      <c r="Z20" s="302"/>
      <c r="AA20" s="169">
        <v>1.05</v>
      </c>
      <c r="AB20" s="168">
        <f t="shared" si="24"/>
        <v>5.3227633069082625E-2</v>
      </c>
      <c r="AC20" s="209">
        <f t="shared" si="31"/>
        <v>2790</v>
      </c>
      <c r="AD20" s="151" t="s">
        <v>747</v>
      </c>
      <c r="AE20" s="205">
        <v>20</v>
      </c>
      <c r="AF20" s="206">
        <v>108</v>
      </c>
      <c r="AG20" s="136">
        <f>AG19</f>
        <v>0.26</v>
      </c>
      <c r="AH20" s="168">
        <f t="shared" si="14"/>
        <v>8.0000000000000071E-2</v>
      </c>
      <c r="AI20" s="212">
        <f t="shared" si="15"/>
        <v>5.3227633069082625E-2</v>
      </c>
      <c r="AJ20" s="212">
        <f t="shared" si="16"/>
        <v>-2.6772366930917446E-2</v>
      </c>
    </row>
    <row r="21" spans="1:36" ht="12.95" customHeight="1" x14ac:dyDescent="0.2">
      <c r="A21" s="105">
        <f t="shared" si="19"/>
        <v>0.1</v>
      </c>
      <c r="B21" s="106">
        <f t="shared" si="12"/>
        <v>2790</v>
      </c>
      <c r="C21" s="28">
        <v>8890008</v>
      </c>
      <c r="D21" s="113">
        <f t="shared" si="25"/>
        <v>2790</v>
      </c>
      <c r="E21" s="180"/>
      <c r="F21" s="155" t="s">
        <v>428</v>
      </c>
      <c r="G21" s="43">
        <v>20</v>
      </c>
      <c r="H21" s="60">
        <v>0.26</v>
      </c>
      <c r="I21" s="46">
        <v>91</v>
      </c>
      <c r="J21" s="53">
        <f t="shared" si="26"/>
        <v>12</v>
      </c>
      <c r="K21" s="56">
        <f t="shared" si="27"/>
        <v>20</v>
      </c>
      <c r="L21" s="57">
        <f t="shared" si="28"/>
        <v>25</v>
      </c>
      <c r="M21" s="58">
        <f t="shared" si="29"/>
        <v>0.91</v>
      </c>
      <c r="N21" s="38">
        <f t="shared" si="6"/>
        <v>2207</v>
      </c>
      <c r="O21" s="63">
        <f t="shared" si="20"/>
        <v>583</v>
      </c>
      <c r="P21" s="64">
        <f t="shared" si="21"/>
        <v>0.20896057347670252</v>
      </c>
      <c r="Q21" s="33"/>
      <c r="S21" s="117">
        <f t="shared" si="32"/>
        <v>2</v>
      </c>
      <c r="T21" s="117">
        <f t="shared" si="22"/>
        <v>8890008</v>
      </c>
      <c r="U21" s="151" t="s">
        <v>748</v>
      </c>
      <c r="V21" s="152">
        <v>20</v>
      </c>
      <c r="W21" s="6">
        <v>100</v>
      </c>
      <c r="Y21" s="302">
        <f t="shared" si="23"/>
        <v>2649</v>
      </c>
      <c r="Z21" s="302"/>
      <c r="AA21" s="169">
        <f t="shared" si="30"/>
        <v>1.05</v>
      </c>
      <c r="AB21" s="168">
        <f t="shared" si="24"/>
        <v>5.3227633069082625E-2</v>
      </c>
      <c r="AC21" s="209">
        <f t="shared" si="31"/>
        <v>2790</v>
      </c>
      <c r="AD21" s="151" t="s">
        <v>748</v>
      </c>
      <c r="AE21" s="205">
        <v>20</v>
      </c>
      <c r="AF21" s="206">
        <v>108</v>
      </c>
      <c r="AG21" s="136">
        <f>AG20</f>
        <v>0.26</v>
      </c>
      <c r="AH21" s="168">
        <f t="shared" si="14"/>
        <v>8.0000000000000071E-2</v>
      </c>
      <c r="AI21" s="212">
        <f t="shared" si="15"/>
        <v>5.3227633069082625E-2</v>
      </c>
      <c r="AJ21" s="212">
        <f t="shared" si="16"/>
        <v>-2.6772366930917446E-2</v>
      </c>
    </row>
    <row r="22" spans="1:36" ht="12.95" customHeight="1" x14ac:dyDescent="0.2">
      <c r="A22" s="105">
        <f t="shared" si="19"/>
        <v>0.1</v>
      </c>
      <c r="B22" s="106">
        <f t="shared" si="12"/>
        <v>3290</v>
      </c>
      <c r="C22" s="28">
        <v>8890009</v>
      </c>
      <c r="D22" s="113">
        <f t="shared" si="25"/>
        <v>3290</v>
      </c>
      <c r="E22" s="180"/>
      <c r="F22" s="155" t="s">
        <v>429</v>
      </c>
      <c r="G22" s="43">
        <v>20</v>
      </c>
      <c r="H22" s="60">
        <v>0.26</v>
      </c>
      <c r="I22" s="46">
        <v>105</v>
      </c>
      <c r="J22" s="53">
        <f t="shared" si="26"/>
        <v>12</v>
      </c>
      <c r="K22" s="56">
        <f t="shared" si="27"/>
        <v>20</v>
      </c>
      <c r="L22" s="57">
        <f t="shared" si="28"/>
        <v>25</v>
      </c>
      <c r="M22" s="58">
        <f t="shared" si="29"/>
        <v>1.05</v>
      </c>
      <c r="N22" s="38">
        <f t="shared" si="6"/>
        <v>2496</v>
      </c>
      <c r="O22" s="63">
        <f t="shared" si="20"/>
        <v>794</v>
      </c>
      <c r="P22" s="64">
        <f t="shared" si="21"/>
        <v>0.24133738601823709</v>
      </c>
      <c r="Q22" s="33"/>
      <c r="S22" s="117">
        <f t="shared" si="32"/>
        <v>2</v>
      </c>
      <c r="T22" s="117">
        <f t="shared" si="22"/>
        <v>8890009</v>
      </c>
      <c r="U22" s="151" t="s">
        <v>749</v>
      </c>
      <c r="V22" s="152">
        <v>20</v>
      </c>
      <c r="W22" s="6">
        <v>117</v>
      </c>
      <c r="Y22" s="302">
        <f t="shared" si="23"/>
        <v>3100</v>
      </c>
      <c r="Z22" s="302"/>
      <c r="AA22" s="169">
        <f t="shared" si="30"/>
        <v>1.05</v>
      </c>
      <c r="AB22" s="168">
        <f t="shared" si="24"/>
        <v>6.1290322580645151E-2</v>
      </c>
      <c r="AC22" s="209">
        <f t="shared" si="31"/>
        <v>3290</v>
      </c>
      <c r="AD22" s="151" t="s">
        <v>749</v>
      </c>
      <c r="AE22" s="205">
        <v>20</v>
      </c>
      <c r="AF22" s="206">
        <v>127</v>
      </c>
      <c r="AG22" s="136">
        <v>0.26</v>
      </c>
      <c r="AH22" s="168">
        <f t="shared" si="14"/>
        <v>8.5470085470085388E-2</v>
      </c>
      <c r="AI22" s="212">
        <f t="shared" si="15"/>
        <v>6.1290322580645151E-2</v>
      </c>
      <c r="AJ22" s="212">
        <f t="shared" si="16"/>
        <v>-2.4179762889440237E-2</v>
      </c>
    </row>
    <row r="23" spans="1:36" ht="12.95" customHeight="1" x14ac:dyDescent="0.2">
      <c r="A23" s="105">
        <f t="shared" si="19"/>
        <v>0.1</v>
      </c>
      <c r="B23" s="106">
        <f t="shared" si="12"/>
        <v>1990</v>
      </c>
      <c r="C23" s="28">
        <v>8890010</v>
      </c>
      <c r="D23" s="113">
        <f t="shared" si="25"/>
        <v>1990</v>
      </c>
      <c r="E23" s="180"/>
      <c r="F23" s="155" t="s">
        <v>430</v>
      </c>
      <c r="G23" s="43">
        <v>20</v>
      </c>
      <c r="H23" s="60">
        <v>0.26</v>
      </c>
      <c r="I23" s="46">
        <v>64</v>
      </c>
      <c r="J23" s="53">
        <f t="shared" si="26"/>
        <v>12</v>
      </c>
      <c r="K23" s="56">
        <f t="shared" si="27"/>
        <v>20</v>
      </c>
      <c r="L23" s="57">
        <f t="shared" si="28"/>
        <v>25</v>
      </c>
      <c r="M23" s="58">
        <f t="shared" si="29"/>
        <v>0.64</v>
      </c>
      <c r="N23" s="38">
        <f t="shared" si="6"/>
        <v>1650</v>
      </c>
      <c r="O23" s="63">
        <f t="shared" si="20"/>
        <v>340</v>
      </c>
      <c r="P23" s="64">
        <f t="shared" si="21"/>
        <v>0.17085427135678391</v>
      </c>
      <c r="Q23" s="33"/>
      <c r="S23" s="117">
        <f t="shared" si="32"/>
        <v>2</v>
      </c>
      <c r="T23" s="117">
        <f t="shared" si="22"/>
        <v>8890010</v>
      </c>
      <c r="U23" s="151" t="s">
        <v>750</v>
      </c>
      <c r="V23" s="152">
        <v>20</v>
      </c>
      <c r="W23" s="6">
        <v>71</v>
      </c>
      <c r="Y23" s="302">
        <f t="shared" si="23"/>
        <v>1881</v>
      </c>
      <c r="Z23" s="302"/>
      <c r="AA23" s="169">
        <v>1.05</v>
      </c>
      <c r="AB23" s="168">
        <f t="shared" si="24"/>
        <v>5.7947900053163304E-2</v>
      </c>
      <c r="AC23" s="209">
        <f t="shared" si="31"/>
        <v>1990</v>
      </c>
      <c r="AD23" s="151" t="s">
        <v>750</v>
      </c>
      <c r="AE23" s="205">
        <v>20</v>
      </c>
      <c r="AF23" s="206">
        <v>77</v>
      </c>
      <c r="AG23" s="136">
        <f>AG22</f>
        <v>0.26</v>
      </c>
      <c r="AH23" s="168">
        <f t="shared" si="14"/>
        <v>8.4507042253521236E-2</v>
      </c>
      <c r="AI23" s="212">
        <f t="shared" si="15"/>
        <v>5.7947900053163304E-2</v>
      </c>
      <c r="AJ23" s="212">
        <f t="shared" si="16"/>
        <v>-2.6559142200357932E-2</v>
      </c>
    </row>
    <row r="24" spans="1:36" ht="12.95" customHeight="1" x14ac:dyDescent="0.2">
      <c r="A24" s="105">
        <f t="shared" si="19"/>
        <v>0.1</v>
      </c>
      <c r="B24" s="106">
        <f t="shared" si="12"/>
        <v>1990</v>
      </c>
      <c r="C24" s="28">
        <v>8890011</v>
      </c>
      <c r="D24" s="113">
        <f t="shared" si="25"/>
        <v>1990</v>
      </c>
      <c r="E24" s="180"/>
      <c r="F24" s="155" t="s">
        <v>431</v>
      </c>
      <c r="G24" s="43">
        <v>20</v>
      </c>
      <c r="H24" s="60">
        <v>0.26</v>
      </c>
      <c r="I24" s="46">
        <v>64</v>
      </c>
      <c r="J24" s="53">
        <f t="shared" si="26"/>
        <v>12</v>
      </c>
      <c r="K24" s="56">
        <f t="shared" si="27"/>
        <v>20</v>
      </c>
      <c r="L24" s="57">
        <f t="shared" si="28"/>
        <v>25</v>
      </c>
      <c r="M24" s="58">
        <f t="shared" si="29"/>
        <v>0.64</v>
      </c>
      <c r="N24" s="38">
        <f t="shared" si="6"/>
        <v>1650</v>
      </c>
      <c r="O24" s="63">
        <f t="shared" si="20"/>
        <v>340</v>
      </c>
      <c r="P24" s="64">
        <f t="shared" si="21"/>
        <v>0.17085427135678391</v>
      </c>
      <c r="Q24" s="33"/>
      <c r="S24" s="117">
        <f t="shared" si="32"/>
        <v>2</v>
      </c>
      <c r="T24" s="117">
        <f t="shared" si="22"/>
        <v>8890011</v>
      </c>
      <c r="U24" s="151" t="s">
        <v>751</v>
      </c>
      <c r="V24" s="152">
        <v>20</v>
      </c>
      <c r="W24" s="6">
        <v>71</v>
      </c>
      <c r="Y24" s="302">
        <f t="shared" si="23"/>
        <v>1881</v>
      </c>
      <c r="Z24" s="302"/>
      <c r="AA24" s="169">
        <f t="shared" si="30"/>
        <v>1.05</v>
      </c>
      <c r="AB24" s="168">
        <f t="shared" si="24"/>
        <v>5.7947900053163304E-2</v>
      </c>
      <c r="AC24" s="209">
        <f t="shared" si="31"/>
        <v>1990</v>
      </c>
      <c r="AD24" s="151" t="s">
        <v>751</v>
      </c>
      <c r="AE24" s="205">
        <v>20</v>
      </c>
      <c r="AF24" s="206">
        <v>77</v>
      </c>
      <c r="AG24" s="136">
        <f>AG23</f>
        <v>0.26</v>
      </c>
      <c r="AH24" s="168">
        <f t="shared" si="14"/>
        <v>8.4507042253521236E-2</v>
      </c>
      <c r="AI24" s="212">
        <f t="shared" si="15"/>
        <v>5.7947900053163304E-2</v>
      </c>
      <c r="AJ24" s="212">
        <f t="shared" si="16"/>
        <v>-2.6559142200357932E-2</v>
      </c>
    </row>
    <row r="25" spans="1:36" ht="12.95" customHeight="1" x14ac:dyDescent="0.2">
      <c r="A25" s="105">
        <f t="shared" si="19"/>
        <v>0.1</v>
      </c>
      <c r="B25" s="106">
        <f t="shared" si="12"/>
        <v>1990</v>
      </c>
      <c r="C25" s="28">
        <v>8890012</v>
      </c>
      <c r="D25" s="113">
        <f t="shared" si="25"/>
        <v>1990</v>
      </c>
      <c r="E25" s="180"/>
      <c r="F25" s="155" t="s">
        <v>432</v>
      </c>
      <c r="G25" s="43">
        <v>20</v>
      </c>
      <c r="H25" s="60">
        <v>0.26</v>
      </c>
      <c r="I25" s="46">
        <v>64</v>
      </c>
      <c r="J25" s="53">
        <f t="shared" si="26"/>
        <v>12</v>
      </c>
      <c r="K25" s="56">
        <f t="shared" si="27"/>
        <v>20</v>
      </c>
      <c r="L25" s="57">
        <f t="shared" si="28"/>
        <v>25</v>
      </c>
      <c r="M25" s="58">
        <f t="shared" si="29"/>
        <v>0.64</v>
      </c>
      <c r="N25" s="38">
        <f t="shared" si="6"/>
        <v>1650</v>
      </c>
      <c r="O25" s="63">
        <f t="shared" si="20"/>
        <v>340</v>
      </c>
      <c r="P25" s="64">
        <f t="shared" si="21"/>
        <v>0.17085427135678391</v>
      </c>
      <c r="Q25" s="33"/>
      <c r="S25" s="117">
        <f t="shared" si="32"/>
        <v>2</v>
      </c>
      <c r="T25" s="117">
        <f t="shared" si="22"/>
        <v>8890012</v>
      </c>
      <c r="U25" s="151" t="s">
        <v>752</v>
      </c>
      <c r="V25" s="152">
        <v>20</v>
      </c>
      <c r="W25" s="6">
        <v>71</v>
      </c>
      <c r="Y25" s="302">
        <f t="shared" si="23"/>
        <v>1881</v>
      </c>
      <c r="Z25" s="302"/>
      <c r="AA25" s="169">
        <f t="shared" si="30"/>
        <v>1.05</v>
      </c>
      <c r="AB25" s="168">
        <f t="shared" si="24"/>
        <v>5.7947900053163304E-2</v>
      </c>
      <c r="AC25" s="209">
        <f t="shared" si="31"/>
        <v>1990</v>
      </c>
      <c r="AD25" s="151" t="s">
        <v>752</v>
      </c>
      <c r="AE25" s="205">
        <v>20</v>
      </c>
      <c r="AF25" s="206">
        <v>77</v>
      </c>
      <c r="AG25" s="136">
        <f t="shared" ref="AG25:AG88" si="33">AG24</f>
        <v>0.26</v>
      </c>
      <c r="AH25" s="168">
        <f t="shared" si="14"/>
        <v>8.4507042253521236E-2</v>
      </c>
      <c r="AI25" s="212">
        <f t="shared" si="15"/>
        <v>5.7947900053163304E-2</v>
      </c>
      <c r="AJ25" s="212">
        <f t="shared" si="16"/>
        <v>-2.6559142200357932E-2</v>
      </c>
    </row>
    <row r="26" spans="1:36" ht="12.95" customHeight="1" x14ac:dyDescent="0.2">
      <c r="A26" s="105">
        <f t="shared" si="19"/>
        <v>0.1</v>
      </c>
      <c r="B26" s="106">
        <f t="shared" si="12"/>
        <v>1990</v>
      </c>
      <c r="C26" s="28">
        <v>8890013</v>
      </c>
      <c r="D26" s="113">
        <f t="shared" si="25"/>
        <v>1990</v>
      </c>
      <c r="E26" s="180"/>
      <c r="F26" s="155" t="s">
        <v>433</v>
      </c>
      <c r="G26" s="43">
        <v>20</v>
      </c>
      <c r="H26" s="60">
        <v>0.26</v>
      </c>
      <c r="I26" s="46">
        <v>64</v>
      </c>
      <c r="J26" s="53">
        <f t="shared" si="26"/>
        <v>12</v>
      </c>
      <c r="K26" s="56">
        <f t="shared" si="27"/>
        <v>20</v>
      </c>
      <c r="L26" s="57">
        <f t="shared" si="28"/>
        <v>25</v>
      </c>
      <c r="M26" s="58">
        <f t="shared" si="29"/>
        <v>0.64</v>
      </c>
      <c r="N26" s="38">
        <f t="shared" si="6"/>
        <v>1650</v>
      </c>
      <c r="O26" s="63">
        <f t="shared" si="20"/>
        <v>340</v>
      </c>
      <c r="P26" s="64">
        <f t="shared" si="21"/>
        <v>0.17085427135678391</v>
      </c>
      <c r="Q26" s="33"/>
      <c r="S26" s="117">
        <f t="shared" si="32"/>
        <v>2</v>
      </c>
      <c r="T26" s="117">
        <f t="shared" si="22"/>
        <v>8890013</v>
      </c>
      <c r="U26" s="151" t="s">
        <v>753</v>
      </c>
      <c r="V26" s="152">
        <v>20</v>
      </c>
      <c r="W26" s="6">
        <v>71</v>
      </c>
      <c r="Y26" s="302">
        <f t="shared" si="23"/>
        <v>1881</v>
      </c>
      <c r="Z26" s="302"/>
      <c r="AA26" s="169">
        <f t="shared" si="30"/>
        <v>1.05</v>
      </c>
      <c r="AB26" s="168">
        <f t="shared" si="24"/>
        <v>5.7947900053163304E-2</v>
      </c>
      <c r="AC26" s="209">
        <f t="shared" si="31"/>
        <v>1990</v>
      </c>
      <c r="AD26" s="151" t="s">
        <v>753</v>
      </c>
      <c r="AE26" s="205">
        <v>20</v>
      </c>
      <c r="AF26" s="206">
        <v>77</v>
      </c>
      <c r="AG26" s="136">
        <f t="shared" si="33"/>
        <v>0.26</v>
      </c>
      <c r="AH26" s="168">
        <f t="shared" si="14"/>
        <v>8.4507042253521236E-2</v>
      </c>
      <c r="AI26" s="212">
        <f t="shared" si="15"/>
        <v>5.7947900053163304E-2</v>
      </c>
      <c r="AJ26" s="212">
        <f t="shared" si="16"/>
        <v>-2.6559142200357932E-2</v>
      </c>
    </row>
    <row r="27" spans="1:36" ht="12.95" customHeight="1" x14ac:dyDescent="0.2">
      <c r="A27" s="105">
        <f t="shared" si="19"/>
        <v>0.1</v>
      </c>
      <c r="B27" s="106">
        <f t="shared" si="12"/>
        <v>1690</v>
      </c>
      <c r="C27" s="28">
        <v>8890024</v>
      </c>
      <c r="D27" s="113">
        <f t="shared" si="25"/>
        <v>1690</v>
      </c>
      <c r="E27" s="180"/>
      <c r="F27" s="155" t="s">
        <v>434</v>
      </c>
      <c r="G27" s="43">
        <v>20</v>
      </c>
      <c r="H27" s="60">
        <v>0.26</v>
      </c>
      <c r="I27" s="46">
        <v>54</v>
      </c>
      <c r="J27" s="53">
        <f t="shared" si="26"/>
        <v>12</v>
      </c>
      <c r="K27" s="56">
        <f t="shared" si="27"/>
        <v>20</v>
      </c>
      <c r="L27" s="57">
        <f t="shared" si="28"/>
        <v>25</v>
      </c>
      <c r="M27" s="58">
        <f t="shared" si="29"/>
        <v>0.54</v>
      </c>
      <c r="N27" s="38">
        <f t="shared" si="6"/>
        <v>1444</v>
      </c>
      <c r="O27" s="63">
        <f t="shared" si="20"/>
        <v>246</v>
      </c>
      <c r="P27" s="64">
        <f t="shared" si="21"/>
        <v>0.14556213017751479</v>
      </c>
      <c r="Q27" s="33"/>
      <c r="S27" s="117">
        <f t="shared" si="32"/>
        <v>12</v>
      </c>
      <c r="T27" s="117">
        <f t="shared" si="22"/>
        <v>8890024</v>
      </c>
      <c r="U27" s="151" t="s">
        <v>754</v>
      </c>
      <c r="V27" s="152">
        <v>20</v>
      </c>
      <c r="W27" s="6">
        <v>60</v>
      </c>
      <c r="Y27" s="302">
        <f t="shared" si="23"/>
        <v>1589</v>
      </c>
      <c r="Z27" s="302"/>
      <c r="AA27" s="169">
        <v>1.05</v>
      </c>
      <c r="AB27" s="168">
        <f t="shared" si="24"/>
        <v>6.3561988672120817E-2</v>
      </c>
      <c r="AC27" s="209">
        <f t="shared" si="31"/>
        <v>1690</v>
      </c>
      <c r="AD27" s="151" t="s">
        <v>754</v>
      </c>
      <c r="AE27" s="205">
        <v>20</v>
      </c>
      <c r="AF27" s="206">
        <v>66</v>
      </c>
      <c r="AG27" s="136">
        <f t="shared" si="33"/>
        <v>0.26</v>
      </c>
      <c r="AH27" s="168">
        <f t="shared" si="14"/>
        <v>0.10000000000000009</v>
      </c>
      <c r="AI27" s="212">
        <f t="shared" si="15"/>
        <v>6.3561988672120817E-2</v>
      </c>
      <c r="AJ27" s="212">
        <f t="shared" si="16"/>
        <v>-3.6438011327879272E-2</v>
      </c>
    </row>
    <row r="28" spans="1:36" ht="12.95" customHeight="1" x14ac:dyDescent="0.2">
      <c r="A28" s="105">
        <f t="shared" si="19"/>
        <v>0.1</v>
      </c>
      <c r="B28" s="106">
        <f t="shared" si="12"/>
        <v>4890</v>
      </c>
      <c r="C28" s="28">
        <v>8890034</v>
      </c>
      <c r="D28" s="113">
        <f t="shared" si="25"/>
        <v>4890</v>
      </c>
      <c r="E28" s="180"/>
      <c r="F28" s="155" t="s">
        <v>168</v>
      </c>
      <c r="G28" s="43">
        <v>20</v>
      </c>
      <c r="H28" s="60">
        <v>0.26</v>
      </c>
      <c r="I28" s="46">
        <v>163</v>
      </c>
      <c r="J28" s="53">
        <f t="shared" si="26"/>
        <v>12</v>
      </c>
      <c r="K28" s="56">
        <f t="shared" si="27"/>
        <v>20</v>
      </c>
      <c r="L28" s="57">
        <f t="shared" si="28"/>
        <v>25</v>
      </c>
      <c r="M28" s="58">
        <f t="shared" si="29"/>
        <v>1.63</v>
      </c>
      <c r="N28" s="38">
        <f t="shared" si="6"/>
        <v>3692</v>
      </c>
      <c r="O28" s="63">
        <f t="shared" si="20"/>
        <v>1198</v>
      </c>
      <c r="P28" s="64">
        <f t="shared" si="21"/>
        <v>0.24498977505112474</v>
      </c>
      <c r="Q28" s="33"/>
      <c r="S28" s="117">
        <f t="shared" si="32"/>
        <v>21</v>
      </c>
      <c r="T28" s="117">
        <f t="shared" si="22"/>
        <v>8890034</v>
      </c>
      <c r="U28" s="151" t="s">
        <v>755</v>
      </c>
      <c r="V28" s="152">
        <v>20</v>
      </c>
      <c r="W28" s="6">
        <v>178</v>
      </c>
      <c r="Y28" s="302">
        <f t="shared" si="23"/>
        <v>4716</v>
      </c>
      <c r="Z28" s="302"/>
      <c r="AA28" s="169">
        <v>1.02</v>
      </c>
      <c r="AB28" s="168">
        <f t="shared" si="24"/>
        <v>3.6895674300254422E-2</v>
      </c>
      <c r="AC28" s="209">
        <f t="shared" si="31"/>
        <v>4890</v>
      </c>
      <c r="AD28" s="151" t="s">
        <v>755</v>
      </c>
      <c r="AE28" s="205">
        <v>20</v>
      </c>
      <c r="AF28" s="206">
        <v>189</v>
      </c>
      <c r="AG28" s="136">
        <f t="shared" si="33"/>
        <v>0.26</v>
      </c>
      <c r="AH28" s="168">
        <f t="shared" si="14"/>
        <v>6.1797752808988804E-2</v>
      </c>
      <c r="AI28" s="212">
        <f t="shared" si="15"/>
        <v>3.6895674300254422E-2</v>
      </c>
      <c r="AJ28" s="212">
        <f t="shared" si="16"/>
        <v>-2.4902078508734382E-2</v>
      </c>
    </row>
    <row r="29" spans="1:36" ht="12.95" customHeight="1" x14ac:dyDescent="0.2">
      <c r="A29" s="105">
        <f t="shared" si="19"/>
        <v>0.1</v>
      </c>
      <c r="B29" s="106">
        <f t="shared" si="12"/>
        <v>3390</v>
      </c>
      <c r="C29" s="28">
        <v>8890035</v>
      </c>
      <c r="D29" s="113">
        <f t="shared" si="25"/>
        <v>3390</v>
      </c>
      <c r="E29" s="180"/>
      <c r="F29" s="155" t="s">
        <v>169</v>
      </c>
      <c r="G29" s="43">
        <v>20</v>
      </c>
      <c r="H29" s="60">
        <v>0.26</v>
      </c>
      <c r="I29" s="46">
        <v>105</v>
      </c>
      <c r="J29" s="53">
        <f t="shared" si="26"/>
        <v>12</v>
      </c>
      <c r="K29" s="56">
        <f t="shared" si="27"/>
        <v>20</v>
      </c>
      <c r="L29" s="57">
        <f t="shared" si="28"/>
        <v>25</v>
      </c>
      <c r="M29" s="58">
        <f t="shared" si="29"/>
        <v>1.05</v>
      </c>
      <c r="N29" s="38">
        <f t="shared" si="6"/>
        <v>2496</v>
      </c>
      <c r="O29" s="63">
        <f t="shared" si="20"/>
        <v>894</v>
      </c>
      <c r="P29" s="64">
        <f t="shared" si="21"/>
        <v>0.26371681415929205</v>
      </c>
      <c r="Q29" s="33"/>
      <c r="S29" s="117">
        <f t="shared" si="32"/>
        <v>11</v>
      </c>
      <c r="T29" s="117">
        <f t="shared" si="22"/>
        <v>8890035</v>
      </c>
      <c r="U29" s="151" t="s">
        <v>756</v>
      </c>
      <c r="V29" s="152">
        <v>20</v>
      </c>
      <c r="W29" s="6">
        <v>120</v>
      </c>
      <c r="Y29" s="302">
        <f t="shared" si="23"/>
        <v>3179</v>
      </c>
      <c r="Z29" s="302"/>
      <c r="AA29" s="169">
        <v>1.02</v>
      </c>
      <c r="AB29" s="168">
        <f t="shared" si="24"/>
        <v>6.6373073293488627E-2</v>
      </c>
      <c r="AC29" s="209">
        <f t="shared" si="31"/>
        <v>3390</v>
      </c>
      <c r="AD29" s="151" t="s">
        <v>756</v>
      </c>
      <c r="AE29" s="205">
        <v>20</v>
      </c>
      <c r="AF29" s="206">
        <v>130</v>
      </c>
      <c r="AG29" s="136">
        <f t="shared" si="33"/>
        <v>0.26</v>
      </c>
      <c r="AH29" s="168">
        <f t="shared" si="14"/>
        <v>8.3333333333333259E-2</v>
      </c>
      <c r="AI29" s="212">
        <f t="shared" si="15"/>
        <v>6.6373073293488627E-2</v>
      </c>
      <c r="AJ29" s="212">
        <f t="shared" si="16"/>
        <v>-1.6960260039844632E-2</v>
      </c>
    </row>
    <row r="30" spans="1:36" ht="12.95" customHeight="1" x14ac:dyDescent="0.2">
      <c r="A30" s="105">
        <f t="shared" si="19"/>
        <v>0.1</v>
      </c>
      <c r="B30" s="106">
        <f t="shared" si="12"/>
        <v>1890</v>
      </c>
      <c r="C30" s="28">
        <v>8890036</v>
      </c>
      <c r="D30" s="113">
        <f t="shared" si="25"/>
        <v>1890</v>
      </c>
      <c r="E30" s="180"/>
      <c r="F30" s="155" t="s">
        <v>351</v>
      </c>
      <c r="G30" s="43">
        <v>20</v>
      </c>
      <c r="H30" s="60">
        <v>0.26</v>
      </c>
      <c r="I30" s="46">
        <v>60</v>
      </c>
      <c r="J30" s="53">
        <f t="shared" si="26"/>
        <v>12</v>
      </c>
      <c r="K30" s="56">
        <f t="shared" si="27"/>
        <v>20</v>
      </c>
      <c r="L30" s="57">
        <f t="shared" si="28"/>
        <v>25</v>
      </c>
      <c r="M30" s="58">
        <f t="shared" si="29"/>
        <v>0.6</v>
      </c>
      <c r="N30" s="38">
        <f t="shared" si="6"/>
        <v>1568</v>
      </c>
      <c r="O30" s="63">
        <f t="shared" si="20"/>
        <v>322</v>
      </c>
      <c r="P30" s="64">
        <f t="shared" si="21"/>
        <v>0.17037037037037037</v>
      </c>
      <c r="Q30" s="33"/>
      <c r="S30" s="117">
        <f t="shared" si="32"/>
        <v>2</v>
      </c>
      <c r="T30" s="117">
        <f t="shared" si="22"/>
        <v>8890036</v>
      </c>
      <c r="U30" s="151" t="s">
        <v>757</v>
      </c>
      <c r="V30" s="152">
        <v>20</v>
      </c>
      <c r="W30" s="6">
        <v>66</v>
      </c>
      <c r="Y30" s="302">
        <f t="shared" si="23"/>
        <v>1748</v>
      </c>
      <c r="Z30" s="302"/>
      <c r="AA30" s="169">
        <f t="shared" si="30"/>
        <v>1.02</v>
      </c>
      <c r="AB30" s="168">
        <f t="shared" si="24"/>
        <v>8.1235697940503337E-2</v>
      </c>
      <c r="AC30" s="209">
        <f t="shared" si="31"/>
        <v>1890</v>
      </c>
      <c r="AD30" s="151" t="s">
        <v>757</v>
      </c>
      <c r="AE30" s="205">
        <v>20</v>
      </c>
      <c r="AF30" s="206">
        <v>73</v>
      </c>
      <c r="AG30" s="136">
        <f t="shared" si="33"/>
        <v>0.26</v>
      </c>
      <c r="AH30" s="168">
        <f t="shared" si="14"/>
        <v>0.10606060606060597</v>
      </c>
      <c r="AI30" s="212">
        <f t="shared" si="15"/>
        <v>8.1235697940503337E-2</v>
      </c>
      <c r="AJ30" s="212">
        <f t="shared" si="16"/>
        <v>-2.4824908120102629E-2</v>
      </c>
    </row>
    <row r="31" spans="1:36" ht="12.95" customHeight="1" x14ac:dyDescent="0.2">
      <c r="A31" s="105">
        <f t="shared" si="19"/>
        <v>0.1</v>
      </c>
      <c r="B31" s="106">
        <f t="shared" si="12"/>
        <v>1990</v>
      </c>
      <c r="C31" s="28">
        <v>8890037</v>
      </c>
      <c r="D31" s="113">
        <f t="shared" si="25"/>
        <v>1990</v>
      </c>
      <c r="E31" s="180"/>
      <c r="F31" s="155" t="s">
        <v>352</v>
      </c>
      <c r="G31" s="43">
        <v>20</v>
      </c>
      <c r="H31" s="60">
        <v>0.26</v>
      </c>
      <c r="I31" s="46">
        <v>60</v>
      </c>
      <c r="J31" s="53">
        <f t="shared" si="26"/>
        <v>12</v>
      </c>
      <c r="K31" s="56">
        <f t="shared" si="27"/>
        <v>20</v>
      </c>
      <c r="L31" s="57">
        <f t="shared" si="28"/>
        <v>25</v>
      </c>
      <c r="M31" s="58">
        <f t="shared" si="29"/>
        <v>0.6</v>
      </c>
      <c r="N31" s="38">
        <f t="shared" si="6"/>
        <v>1568</v>
      </c>
      <c r="O31" s="63">
        <f t="shared" si="20"/>
        <v>422</v>
      </c>
      <c r="P31" s="64">
        <f t="shared" si="21"/>
        <v>0.21206030150753769</v>
      </c>
      <c r="Q31" s="33"/>
      <c r="S31" s="117">
        <f t="shared" si="32"/>
        <v>2</v>
      </c>
      <c r="T31" s="117">
        <f t="shared" si="22"/>
        <v>8890037</v>
      </c>
      <c r="U31" s="151" t="s">
        <v>758</v>
      </c>
      <c r="V31" s="152">
        <v>20</v>
      </c>
      <c r="W31" s="6">
        <v>71</v>
      </c>
      <c r="Y31" s="302">
        <f t="shared" si="23"/>
        <v>1881</v>
      </c>
      <c r="Z31" s="302"/>
      <c r="AA31" s="169">
        <v>1.05</v>
      </c>
      <c r="AB31" s="168">
        <f t="shared" si="24"/>
        <v>5.7947900053163304E-2</v>
      </c>
      <c r="AC31" s="209">
        <f t="shared" si="31"/>
        <v>1990</v>
      </c>
      <c r="AD31" s="151" t="s">
        <v>758</v>
      </c>
      <c r="AE31" s="205">
        <v>20</v>
      </c>
      <c r="AF31" s="206">
        <v>77</v>
      </c>
      <c r="AG31" s="136">
        <f t="shared" si="33"/>
        <v>0.26</v>
      </c>
      <c r="AH31" s="168">
        <f t="shared" si="14"/>
        <v>8.4507042253521236E-2</v>
      </c>
      <c r="AI31" s="212">
        <f t="shared" si="15"/>
        <v>5.7947900053163304E-2</v>
      </c>
      <c r="AJ31" s="212">
        <f t="shared" si="16"/>
        <v>-2.6559142200357932E-2</v>
      </c>
    </row>
    <row r="32" spans="1:36" ht="12.95" customHeight="1" x14ac:dyDescent="0.2">
      <c r="A32" s="105">
        <f t="shared" si="19"/>
        <v>0.1</v>
      </c>
      <c r="B32" s="106">
        <f t="shared" si="12"/>
        <v>3890</v>
      </c>
      <c r="C32" s="28">
        <v>8890038</v>
      </c>
      <c r="D32" s="113">
        <f t="shared" si="25"/>
        <v>3890</v>
      </c>
      <c r="E32" s="180"/>
      <c r="F32" s="155" t="s">
        <v>154</v>
      </c>
      <c r="G32" s="43">
        <v>20</v>
      </c>
      <c r="H32" s="60">
        <v>0.26</v>
      </c>
      <c r="I32" s="46">
        <v>123</v>
      </c>
      <c r="J32" s="53">
        <f t="shared" si="26"/>
        <v>12</v>
      </c>
      <c r="K32" s="56">
        <f t="shared" si="27"/>
        <v>20</v>
      </c>
      <c r="L32" s="57">
        <f t="shared" si="28"/>
        <v>25</v>
      </c>
      <c r="M32" s="58">
        <f t="shared" si="29"/>
        <v>1.23</v>
      </c>
      <c r="N32" s="38">
        <f t="shared" si="6"/>
        <v>2867</v>
      </c>
      <c r="O32" s="63">
        <f t="shared" si="20"/>
        <v>1023</v>
      </c>
      <c r="P32" s="64">
        <f t="shared" si="21"/>
        <v>0.2629820051413882</v>
      </c>
      <c r="Q32" s="33"/>
      <c r="S32" s="117">
        <f t="shared" si="32"/>
        <v>2</v>
      </c>
      <c r="T32" s="117">
        <f t="shared" si="22"/>
        <v>8890038</v>
      </c>
      <c r="U32" s="151" t="s">
        <v>759</v>
      </c>
      <c r="V32" s="152">
        <v>20</v>
      </c>
      <c r="W32" s="6">
        <v>140</v>
      </c>
      <c r="Y32" s="302">
        <f t="shared" si="23"/>
        <v>3709</v>
      </c>
      <c r="Z32" s="302"/>
      <c r="AA32" s="169">
        <v>1.02</v>
      </c>
      <c r="AB32" s="168">
        <f t="shared" si="24"/>
        <v>4.8800215691561011E-2</v>
      </c>
      <c r="AC32" s="209">
        <f t="shared" si="31"/>
        <v>3890</v>
      </c>
      <c r="AD32" s="151" t="s">
        <v>759</v>
      </c>
      <c r="AE32" s="205">
        <v>20</v>
      </c>
      <c r="AF32" s="206">
        <v>152</v>
      </c>
      <c r="AG32" s="136">
        <f t="shared" si="33"/>
        <v>0.26</v>
      </c>
      <c r="AH32" s="168">
        <f t="shared" si="14"/>
        <v>8.5714285714285632E-2</v>
      </c>
      <c r="AI32" s="212">
        <f t="shared" si="15"/>
        <v>4.8800215691561011E-2</v>
      </c>
      <c r="AJ32" s="212">
        <f t="shared" si="16"/>
        <v>-3.6914070022724621E-2</v>
      </c>
    </row>
    <row r="33" spans="1:36" ht="12.95" customHeight="1" x14ac:dyDescent="0.2">
      <c r="A33" s="105">
        <f t="shared" si="19"/>
        <v>0.1</v>
      </c>
      <c r="B33" s="106">
        <f t="shared" si="12"/>
        <v>2490</v>
      </c>
      <c r="C33" s="28">
        <v>8890040</v>
      </c>
      <c r="D33" s="113">
        <f t="shared" si="25"/>
        <v>2490</v>
      </c>
      <c r="E33" s="180"/>
      <c r="F33" s="155" t="s">
        <v>24</v>
      </c>
      <c r="G33" s="43">
        <v>20</v>
      </c>
      <c r="H33" s="60">
        <v>0.26</v>
      </c>
      <c r="I33" s="46">
        <v>81</v>
      </c>
      <c r="J33" s="53">
        <f t="shared" si="26"/>
        <v>12</v>
      </c>
      <c r="K33" s="56">
        <f t="shared" si="27"/>
        <v>20</v>
      </c>
      <c r="L33" s="57">
        <f t="shared" si="28"/>
        <v>25</v>
      </c>
      <c r="M33" s="58">
        <f t="shared" si="29"/>
        <v>0.81</v>
      </c>
      <c r="N33" s="38">
        <f t="shared" si="6"/>
        <v>2001</v>
      </c>
      <c r="O33" s="63">
        <f t="shared" si="20"/>
        <v>489</v>
      </c>
      <c r="P33" s="64">
        <f t="shared" si="21"/>
        <v>0.19638554216867471</v>
      </c>
      <c r="Q33" s="33"/>
      <c r="S33" s="117">
        <f t="shared" si="32"/>
        <v>3</v>
      </c>
      <c r="T33" s="117">
        <f t="shared" ref="T33:T102" si="34">C33</f>
        <v>8890040</v>
      </c>
      <c r="U33" s="151" t="s">
        <v>760</v>
      </c>
      <c r="V33" s="152">
        <v>20</v>
      </c>
      <c r="W33" s="6">
        <v>90</v>
      </c>
      <c r="Y33" s="302">
        <f t="shared" si="23"/>
        <v>2384</v>
      </c>
      <c r="Z33" s="302"/>
      <c r="AA33" s="169">
        <f t="shared" si="30"/>
        <v>1.02</v>
      </c>
      <c r="AB33" s="168">
        <f t="shared" si="24"/>
        <v>4.4463087248322042E-2</v>
      </c>
      <c r="AC33" s="209">
        <f t="shared" si="31"/>
        <v>2490</v>
      </c>
      <c r="AD33" s="151" t="s">
        <v>760</v>
      </c>
      <c r="AE33" s="205">
        <v>20</v>
      </c>
      <c r="AF33" s="206">
        <v>98</v>
      </c>
      <c r="AG33" s="136">
        <f t="shared" si="33"/>
        <v>0.26</v>
      </c>
      <c r="AH33" s="168">
        <f t="shared" si="14"/>
        <v>8.8888888888888795E-2</v>
      </c>
      <c r="AI33" s="212">
        <f t="shared" si="15"/>
        <v>4.4463087248322042E-2</v>
      </c>
      <c r="AJ33" s="212">
        <f t="shared" si="16"/>
        <v>-4.4425801640566753E-2</v>
      </c>
    </row>
    <row r="34" spans="1:36" ht="12.95" customHeight="1" x14ac:dyDescent="0.2">
      <c r="A34" s="105">
        <f t="shared" si="19"/>
        <v>0.1</v>
      </c>
      <c r="B34" s="106">
        <f t="shared" si="12"/>
        <v>3590</v>
      </c>
      <c r="C34" s="28">
        <v>8890041</v>
      </c>
      <c r="D34" s="113">
        <f t="shared" si="25"/>
        <v>3590</v>
      </c>
      <c r="E34" s="180"/>
      <c r="F34" s="155" t="s">
        <v>25</v>
      </c>
      <c r="G34" s="43">
        <v>20</v>
      </c>
      <c r="H34" s="60">
        <v>0.26</v>
      </c>
      <c r="I34" s="46">
        <v>116</v>
      </c>
      <c r="J34" s="53">
        <f t="shared" si="26"/>
        <v>12</v>
      </c>
      <c r="K34" s="56">
        <f t="shared" si="27"/>
        <v>20</v>
      </c>
      <c r="L34" s="57">
        <f t="shared" si="28"/>
        <v>25</v>
      </c>
      <c r="M34" s="58">
        <f t="shared" si="29"/>
        <v>1.1599999999999999</v>
      </c>
      <c r="N34" s="38">
        <f t="shared" si="6"/>
        <v>2723</v>
      </c>
      <c r="O34" s="63">
        <f t="shared" si="20"/>
        <v>867</v>
      </c>
      <c r="P34" s="64">
        <f t="shared" si="21"/>
        <v>0.24150417827298051</v>
      </c>
      <c r="Q34" s="33"/>
      <c r="S34" s="117">
        <f t="shared" si="32"/>
        <v>3</v>
      </c>
      <c r="T34" s="117">
        <f t="shared" si="34"/>
        <v>8890041</v>
      </c>
      <c r="U34" s="151" t="s">
        <v>761</v>
      </c>
      <c r="V34" s="152">
        <v>20</v>
      </c>
      <c r="W34" s="6">
        <v>128</v>
      </c>
      <c r="Y34" s="302">
        <f t="shared" si="23"/>
        <v>3391</v>
      </c>
      <c r="Z34" s="302"/>
      <c r="AA34" s="169">
        <f t="shared" si="30"/>
        <v>1.02</v>
      </c>
      <c r="AB34" s="168">
        <f t="shared" si="24"/>
        <v>5.8684753759952857E-2</v>
      </c>
      <c r="AC34" s="209">
        <f t="shared" si="31"/>
        <v>3590</v>
      </c>
      <c r="AD34" s="151" t="s">
        <v>761</v>
      </c>
      <c r="AE34" s="205">
        <v>20</v>
      </c>
      <c r="AF34" s="206">
        <v>138</v>
      </c>
      <c r="AG34" s="136">
        <f t="shared" si="33"/>
        <v>0.26</v>
      </c>
      <c r="AH34" s="168">
        <f t="shared" si="14"/>
        <v>7.8125E-2</v>
      </c>
      <c r="AI34" s="212">
        <f t="shared" si="15"/>
        <v>5.8684753759952857E-2</v>
      </c>
      <c r="AJ34" s="212">
        <f t="shared" si="16"/>
        <v>-1.9440246240047143E-2</v>
      </c>
    </row>
    <row r="35" spans="1:36" ht="12.95" customHeight="1" x14ac:dyDescent="0.2">
      <c r="A35" s="105">
        <f t="shared" si="19"/>
        <v>0.1</v>
      </c>
      <c r="B35" s="106">
        <f t="shared" si="12"/>
        <v>2290</v>
      </c>
      <c r="C35" s="28">
        <v>8890042</v>
      </c>
      <c r="D35" s="113">
        <f t="shared" si="25"/>
        <v>2290</v>
      </c>
      <c r="E35" s="180"/>
      <c r="F35" s="155" t="s">
        <v>26</v>
      </c>
      <c r="G35" s="43">
        <v>20</v>
      </c>
      <c r="H35" s="60">
        <v>0.26</v>
      </c>
      <c r="I35" s="46">
        <v>71</v>
      </c>
      <c r="J35" s="53">
        <f t="shared" si="26"/>
        <v>12</v>
      </c>
      <c r="K35" s="56">
        <f t="shared" si="27"/>
        <v>20</v>
      </c>
      <c r="L35" s="57">
        <f t="shared" si="28"/>
        <v>25</v>
      </c>
      <c r="M35" s="58">
        <f t="shared" si="29"/>
        <v>0.71</v>
      </c>
      <c r="N35" s="38">
        <f t="shared" si="6"/>
        <v>1795</v>
      </c>
      <c r="O35" s="63">
        <f t="shared" si="20"/>
        <v>495</v>
      </c>
      <c r="P35" s="64">
        <f t="shared" si="21"/>
        <v>0.21615720524017468</v>
      </c>
      <c r="Q35" s="33"/>
      <c r="S35" s="117">
        <f t="shared" si="32"/>
        <v>2</v>
      </c>
      <c r="T35" s="117">
        <f t="shared" si="34"/>
        <v>8890042</v>
      </c>
      <c r="U35" s="151" t="s">
        <v>762</v>
      </c>
      <c r="V35" s="152">
        <v>20</v>
      </c>
      <c r="W35" s="6">
        <v>80</v>
      </c>
      <c r="Y35" s="302">
        <f t="shared" si="23"/>
        <v>2119</v>
      </c>
      <c r="Z35" s="302"/>
      <c r="AA35" s="169">
        <v>1.03</v>
      </c>
      <c r="AB35" s="168">
        <f t="shared" si="24"/>
        <v>8.0698442661632841E-2</v>
      </c>
      <c r="AC35" s="209">
        <f t="shared" si="31"/>
        <v>2290</v>
      </c>
      <c r="AD35" s="151" t="s">
        <v>762</v>
      </c>
      <c r="AE35" s="205">
        <v>20</v>
      </c>
      <c r="AF35" s="206">
        <v>87</v>
      </c>
      <c r="AG35" s="136">
        <f t="shared" si="33"/>
        <v>0.26</v>
      </c>
      <c r="AH35" s="168">
        <f t="shared" si="14"/>
        <v>8.7499999999999911E-2</v>
      </c>
      <c r="AI35" s="212">
        <f t="shared" si="15"/>
        <v>8.0698442661632841E-2</v>
      </c>
      <c r="AJ35" s="212">
        <f t="shared" si="16"/>
        <v>-6.8015573383670702E-3</v>
      </c>
    </row>
    <row r="36" spans="1:36" ht="12.95" customHeight="1" x14ac:dyDescent="0.2">
      <c r="A36" s="105">
        <f t="shared" si="19"/>
        <v>0.1</v>
      </c>
      <c r="B36" s="106">
        <f t="shared" si="12"/>
        <v>2490</v>
      </c>
      <c r="C36" s="28">
        <v>8890043</v>
      </c>
      <c r="D36" s="113">
        <f t="shared" si="25"/>
        <v>2490</v>
      </c>
      <c r="E36" s="180"/>
      <c r="F36" s="155" t="s">
        <v>27</v>
      </c>
      <c r="G36" s="43">
        <v>20</v>
      </c>
      <c r="H36" s="60">
        <v>0.26</v>
      </c>
      <c r="I36" s="46">
        <v>80</v>
      </c>
      <c r="J36" s="53">
        <f t="shared" si="26"/>
        <v>12</v>
      </c>
      <c r="K36" s="56">
        <f t="shared" si="27"/>
        <v>20</v>
      </c>
      <c r="L36" s="57">
        <f t="shared" si="28"/>
        <v>25</v>
      </c>
      <c r="M36" s="58">
        <f t="shared" si="29"/>
        <v>0.8</v>
      </c>
      <c r="N36" s="38">
        <f t="shared" si="6"/>
        <v>1980</v>
      </c>
      <c r="O36" s="63">
        <f t="shared" si="20"/>
        <v>510</v>
      </c>
      <c r="P36" s="64">
        <f t="shared" si="21"/>
        <v>0.20481927710843373</v>
      </c>
      <c r="Q36" s="33"/>
      <c r="S36" s="117">
        <f t="shared" si="32"/>
        <v>2</v>
      </c>
      <c r="T36" s="117">
        <f t="shared" si="34"/>
        <v>8890043</v>
      </c>
      <c r="U36" s="151" t="s">
        <v>763</v>
      </c>
      <c r="V36" s="152">
        <v>20</v>
      </c>
      <c r="W36" s="6">
        <v>89</v>
      </c>
      <c r="Y36" s="302">
        <f t="shared" si="23"/>
        <v>2358</v>
      </c>
      <c r="Z36" s="302"/>
      <c r="AA36" s="169">
        <v>1.02</v>
      </c>
      <c r="AB36" s="168">
        <f t="shared" si="24"/>
        <v>5.5979643765903253E-2</v>
      </c>
      <c r="AC36" s="209">
        <f t="shared" si="31"/>
        <v>2490</v>
      </c>
      <c r="AD36" s="151" t="s">
        <v>763</v>
      </c>
      <c r="AE36" s="205">
        <v>20</v>
      </c>
      <c r="AF36" s="206">
        <v>96</v>
      </c>
      <c r="AG36" s="136">
        <f t="shared" si="33"/>
        <v>0.26</v>
      </c>
      <c r="AH36" s="168">
        <f t="shared" si="14"/>
        <v>7.8651685393258397E-2</v>
      </c>
      <c r="AI36" s="212">
        <f t="shared" si="15"/>
        <v>5.5979643765903253E-2</v>
      </c>
      <c r="AJ36" s="212">
        <f t="shared" si="16"/>
        <v>-2.2672041627355144E-2</v>
      </c>
    </row>
    <row r="37" spans="1:36" ht="12.95" customHeight="1" x14ac:dyDescent="0.2">
      <c r="A37" s="105">
        <f t="shared" si="19"/>
        <v>0.1</v>
      </c>
      <c r="B37" s="106">
        <f t="shared" si="12"/>
        <v>3790</v>
      </c>
      <c r="C37" s="28">
        <v>8890044</v>
      </c>
      <c r="D37" s="113">
        <f t="shared" si="25"/>
        <v>3790</v>
      </c>
      <c r="E37" s="180"/>
      <c r="F37" s="155" t="s">
        <v>28</v>
      </c>
      <c r="G37" s="43">
        <v>20</v>
      </c>
      <c r="H37" s="60">
        <v>0.26</v>
      </c>
      <c r="I37" s="46">
        <v>123</v>
      </c>
      <c r="J37" s="53">
        <f t="shared" si="26"/>
        <v>12</v>
      </c>
      <c r="K37" s="56">
        <f t="shared" si="27"/>
        <v>20</v>
      </c>
      <c r="L37" s="57">
        <f t="shared" si="28"/>
        <v>25</v>
      </c>
      <c r="M37" s="58">
        <f t="shared" si="29"/>
        <v>1.23</v>
      </c>
      <c r="N37" s="38">
        <f t="shared" si="6"/>
        <v>2867</v>
      </c>
      <c r="O37" s="63">
        <f t="shared" si="20"/>
        <v>923</v>
      </c>
      <c r="P37" s="64">
        <f t="shared" si="21"/>
        <v>0.24353562005277044</v>
      </c>
      <c r="Q37" s="33"/>
      <c r="S37" s="117">
        <f t="shared" si="32"/>
        <v>2</v>
      </c>
      <c r="T37" s="117">
        <f t="shared" si="34"/>
        <v>8890044</v>
      </c>
      <c r="U37" s="151" t="s">
        <v>764</v>
      </c>
      <c r="V37" s="152">
        <v>20</v>
      </c>
      <c r="W37" s="6">
        <v>135</v>
      </c>
      <c r="Y37" s="302">
        <f t="shared" si="23"/>
        <v>3577</v>
      </c>
      <c r="Z37" s="302"/>
      <c r="AA37" s="169">
        <f t="shared" si="30"/>
        <v>1.02</v>
      </c>
      <c r="AB37" s="168">
        <f t="shared" si="24"/>
        <v>5.9547106513838433E-2</v>
      </c>
      <c r="AC37" s="209">
        <f t="shared" si="31"/>
        <v>3790</v>
      </c>
      <c r="AD37" s="151" t="s">
        <v>764</v>
      </c>
      <c r="AE37" s="205">
        <v>20</v>
      </c>
      <c r="AF37" s="206">
        <v>146</v>
      </c>
      <c r="AG37" s="136">
        <f t="shared" si="33"/>
        <v>0.26</v>
      </c>
      <c r="AH37" s="168">
        <f t="shared" si="14"/>
        <v>8.1481481481481488E-2</v>
      </c>
      <c r="AI37" s="212">
        <f t="shared" si="15"/>
        <v>5.9547106513838433E-2</v>
      </c>
      <c r="AJ37" s="212">
        <f t="shared" si="16"/>
        <v>-2.1934374967643055E-2</v>
      </c>
    </row>
    <row r="38" spans="1:36" ht="12.95" customHeight="1" x14ac:dyDescent="0.2">
      <c r="A38" s="105">
        <f t="shared" si="19"/>
        <v>0.1</v>
      </c>
      <c r="B38" s="106">
        <f t="shared" si="12"/>
        <v>3790</v>
      </c>
      <c r="C38" s="28">
        <v>8890045</v>
      </c>
      <c r="D38" s="113">
        <f t="shared" si="25"/>
        <v>3790</v>
      </c>
      <c r="E38" s="180"/>
      <c r="F38" s="155" t="s">
        <v>29</v>
      </c>
      <c r="G38" s="43">
        <v>20</v>
      </c>
      <c r="H38" s="60">
        <v>0.26</v>
      </c>
      <c r="I38" s="46">
        <v>123</v>
      </c>
      <c r="J38" s="53">
        <f t="shared" si="26"/>
        <v>12</v>
      </c>
      <c r="K38" s="56">
        <f t="shared" si="27"/>
        <v>20</v>
      </c>
      <c r="L38" s="57">
        <f t="shared" si="28"/>
        <v>25</v>
      </c>
      <c r="M38" s="58">
        <f t="shared" si="29"/>
        <v>1.23</v>
      </c>
      <c r="N38" s="38">
        <f t="shared" si="6"/>
        <v>2867</v>
      </c>
      <c r="O38" s="63">
        <f t="shared" si="20"/>
        <v>923</v>
      </c>
      <c r="P38" s="64">
        <f t="shared" si="21"/>
        <v>0.24353562005277044</v>
      </c>
      <c r="Q38" s="33"/>
      <c r="S38" s="117">
        <f t="shared" si="32"/>
        <v>2</v>
      </c>
      <c r="T38" s="117">
        <f t="shared" si="34"/>
        <v>8890045</v>
      </c>
      <c r="U38" s="151" t="s">
        <v>765</v>
      </c>
      <c r="V38" s="152">
        <v>20</v>
      </c>
      <c r="W38" s="6">
        <v>135</v>
      </c>
      <c r="Y38" s="302">
        <f t="shared" si="23"/>
        <v>3577</v>
      </c>
      <c r="Z38" s="302"/>
      <c r="AA38" s="169">
        <f t="shared" si="30"/>
        <v>1.02</v>
      </c>
      <c r="AB38" s="168">
        <f t="shared" si="24"/>
        <v>5.9547106513838433E-2</v>
      </c>
      <c r="AC38" s="209">
        <f t="shared" si="31"/>
        <v>3790</v>
      </c>
      <c r="AD38" s="151" t="s">
        <v>765</v>
      </c>
      <c r="AE38" s="205">
        <v>20</v>
      </c>
      <c r="AF38" s="206">
        <v>146</v>
      </c>
      <c r="AG38" s="136">
        <f t="shared" si="33"/>
        <v>0.26</v>
      </c>
      <c r="AH38" s="168">
        <f t="shared" si="14"/>
        <v>8.1481481481481488E-2</v>
      </c>
      <c r="AI38" s="212">
        <f t="shared" si="15"/>
        <v>5.9547106513838433E-2</v>
      </c>
      <c r="AJ38" s="212">
        <f t="shared" si="16"/>
        <v>-2.1934374967643055E-2</v>
      </c>
    </row>
    <row r="39" spans="1:36" ht="12.95" customHeight="1" x14ac:dyDescent="0.2">
      <c r="A39" s="105">
        <f t="shared" si="19"/>
        <v>0.1</v>
      </c>
      <c r="B39" s="106">
        <f t="shared" si="12"/>
        <v>3790</v>
      </c>
      <c r="C39" s="28">
        <v>8890046</v>
      </c>
      <c r="D39" s="113">
        <f t="shared" si="25"/>
        <v>3790</v>
      </c>
      <c r="E39" s="180"/>
      <c r="F39" s="155" t="s">
        <v>30</v>
      </c>
      <c r="G39" s="43">
        <v>20</v>
      </c>
      <c r="H39" s="60">
        <v>0.26</v>
      </c>
      <c r="I39" s="46">
        <v>123</v>
      </c>
      <c r="J39" s="53">
        <f t="shared" si="26"/>
        <v>12</v>
      </c>
      <c r="K39" s="56">
        <f t="shared" si="27"/>
        <v>20</v>
      </c>
      <c r="L39" s="57">
        <f t="shared" si="28"/>
        <v>25</v>
      </c>
      <c r="M39" s="58">
        <f t="shared" si="29"/>
        <v>1.23</v>
      </c>
      <c r="N39" s="38">
        <f t="shared" si="6"/>
        <v>2867</v>
      </c>
      <c r="O39" s="63">
        <f t="shared" si="20"/>
        <v>923</v>
      </c>
      <c r="P39" s="64">
        <f t="shared" si="21"/>
        <v>0.24353562005277044</v>
      </c>
      <c r="Q39" s="33"/>
      <c r="S39" s="117">
        <f t="shared" ref="S39:S70" si="35">T39-AD39</f>
        <v>0</v>
      </c>
      <c r="T39" s="117">
        <f t="shared" si="34"/>
        <v>8890046</v>
      </c>
      <c r="U39" s="151" t="s">
        <v>766</v>
      </c>
      <c r="V39" s="152">
        <v>20</v>
      </c>
      <c r="W39" s="6">
        <v>135</v>
      </c>
      <c r="Y39" s="302">
        <f t="shared" si="23"/>
        <v>3577</v>
      </c>
      <c r="Z39" s="302"/>
      <c r="AA39" s="169">
        <f t="shared" si="30"/>
        <v>1.02</v>
      </c>
      <c r="AB39" s="168">
        <f t="shared" si="24"/>
        <v>5.9547106513838433E-2</v>
      </c>
      <c r="AC39" s="209">
        <f t="shared" si="31"/>
        <v>3790</v>
      </c>
      <c r="AD39" s="151" t="s">
        <v>766</v>
      </c>
      <c r="AE39" s="205">
        <v>20</v>
      </c>
      <c r="AF39" s="206">
        <v>146</v>
      </c>
      <c r="AG39" s="136">
        <f t="shared" si="33"/>
        <v>0.26</v>
      </c>
      <c r="AH39" s="168">
        <f t="shared" si="14"/>
        <v>8.1481481481481488E-2</v>
      </c>
      <c r="AI39" s="212">
        <f t="shared" si="15"/>
        <v>5.9547106513838433E-2</v>
      </c>
      <c r="AJ39" s="212">
        <f t="shared" si="16"/>
        <v>-2.1934374967643055E-2</v>
      </c>
    </row>
    <row r="40" spans="1:36" ht="12.95" customHeight="1" x14ac:dyDescent="0.2">
      <c r="A40" s="105">
        <f t="shared" si="19"/>
        <v>0.1</v>
      </c>
      <c r="B40" s="106">
        <f t="shared" si="12"/>
        <v>2490</v>
      </c>
      <c r="C40" s="28">
        <v>8890047</v>
      </c>
      <c r="D40" s="113">
        <f t="shared" si="25"/>
        <v>2490</v>
      </c>
      <c r="E40" s="180"/>
      <c r="F40" s="155" t="s">
        <v>31</v>
      </c>
      <c r="G40" s="43">
        <v>20</v>
      </c>
      <c r="H40" s="60">
        <v>0.26</v>
      </c>
      <c r="I40" s="46">
        <v>81</v>
      </c>
      <c r="J40" s="53">
        <f t="shared" si="26"/>
        <v>12</v>
      </c>
      <c r="K40" s="56">
        <f t="shared" si="27"/>
        <v>20</v>
      </c>
      <c r="L40" s="57">
        <f t="shared" si="28"/>
        <v>25</v>
      </c>
      <c r="M40" s="58">
        <f t="shared" si="29"/>
        <v>0.81</v>
      </c>
      <c r="N40" s="38">
        <f t="shared" si="6"/>
        <v>2001</v>
      </c>
      <c r="O40" s="63">
        <f t="shared" si="20"/>
        <v>489</v>
      </c>
      <c r="P40" s="64">
        <f t="shared" si="21"/>
        <v>0.19638554216867471</v>
      </c>
      <c r="Q40" s="33"/>
      <c r="S40" s="117">
        <f t="shared" si="35"/>
        <v>0</v>
      </c>
      <c r="T40" s="117">
        <f t="shared" si="34"/>
        <v>8890047</v>
      </c>
      <c r="U40" s="151" t="s">
        <v>767</v>
      </c>
      <c r="V40" s="152">
        <v>20</v>
      </c>
      <c r="W40" s="6">
        <v>90</v>
      </c>
      <c r="Y40" s="302">
        <f t="shared" si="23"/>
        <v>2384</v>
      </c>
      <c r="Z40" s="302"/>
      <c r="AA40" s="169">
        <f t="shared" si="30"/>
        <v>1.02</v>
      </c>
      <c r="AB40" s="168">
        <f t="shared" si="24"/>
        <v>4.4463087248322042E-2</v>
      </c>
      <c r="AC40" s="209">
        <f t="shared" si="31"/>
        <v>2490</v>
      </c>
      <c r="AD40" s="151" t="s">
        <v>767</v>
      </c>
      <c r="AE40" s="205">
        <v>20</v>
      </c>
      <c r="AF40" s="206">
        <v>97</v>
      </c>
      <c r="AG40" s="136">
        <f t="shared" si="33"/>
        <v>0.26</v>
      </c>
      <c r="AH40" s="168">
        <f t="shared" si="14"/>
        <v>7.7777777777777724E-2</v>
      </c>
      <c r="AI40" s="212">
        <f t="shared" si="15"/>
        <v>4.4463087248322042E-2</v>
      </c>
      <c r="AJ40" s="212">
        <f t="shared" si="16"/>
        <v>-3.3314690529455682E-2</v>
      </c>
    </row>
    <row r="41" spans="1:36" ht="12.95" customHeight="1" x14ac:dyDescent="0.2">
      <c r="A41" s="105">
        <f t="shared" si="19"/>
        <v>0.1</v>
      </c>
      <c r="B41" s="106">
        <f t="shared" si="12"/>
        <v>3290</v>
      </c>
      <c r="C41" s="28">
        <v>8890048</v>
      </c>
      <c r="D41" s="113">
        <f t="shared" si="25"/>
        <v>3290</v>
      </c>
      <c r="E41" s="180"/>
      <c r="F41" s="155" t="s">
        <v>32</v>
      </c>
      <c r="G41" s="43">
        <v>20</v>
      </c>
      <c r="H41" s="60">
        <v>0.26</v>
      </c>
      <c r="I41" s="46">
        <v>105</v>
      </c>
      <c r="J41" s="53">
        <f t="shared" si="26"/>
        <v>12</v>
      </c>
      <c r="K41" s="56">
        <f t="shared" si="27"/>
        <v>20</v>
      </c>
      <c r="L41" s="57">
        <f t="shared" si="28"/>
        <v>25</v>
      </c>
      <c r="M41" s="58">
        <f t="shared" si="29"/>
        <v>1.05</v>
      </c>
      <c r="N41" s="38">
        <f t="shared" si="6"/>
        <v>2496</v>
      </c>
      <c r="O41" s="63">
        <f t="shared" si="20"/>
        <v>794</v>
      </c>
      <c r="P41" s="64">
        <f t="shared" si="21"/>
        <v>0.24133738601823709</v>
      </c>
      <c r="Q41" s="33"/>
      <c r="S41" s="117">
        <f t="shared" si="35"/>
        <v>0</v>
      </c>
      <c r="T41" s="117">
        <f t="shared" si="34"/>
        <v>8890048</v>
      </c>
      <c r="U41" s="151" t="s">
        <v>768</v>
      </c>
      <c r="V41" s="152">
        <v>20</v>
      </c>
      <c r="W41" s="6">
        <v>117</v>
      </c>
      <c r="Y41" s="302">
        <f t="shared" si="23"/>
        <v>3100</v>
      </c>
      <c r="Z41" s="302"/>
      <c r="AA41" s="169">
        <f t="shared" si="30"/>
        <v>1.02</v>
      </c>
      <c r="AB41" s="168">
        <f t="shared" si="24"/>
        <v>6.1290322580645151E-2</v>
      </c>
      <c r="AC41" s="209">
        <f t="shared" si="31"/>
        <v>3290</v>
      </c>
      <c r="AD41" s="151" t="s">
        <v>768</v>
      </c>
      <c r="AE41" s="205">
        <v>20</v>
      </c>
      <c r="AF41" s="206">
        <v>127</v>
      </c>
      <c r="AG41" s="136">
        <f t="shared" si="33"/>
        <v>0.26</v>
      </c>
      <c r="AH41" s="168">
        <f t="shared" si="14"/>
        <v>8.5470085470085388E-2</v>
      </c>
      <c r="AI41" s="212">
        <f t="shared" si="15"/>
        <v>6.1290322580645151E-2</v>
      </c>
      <c r="AJ41" s="212">
        <f t="shared" si="16"/>
        <v>-2.4179762889440237E-2</v>
      </c>
    </row>
    <row r="42" spans="1:36" ht="12.95" customHeight="1" x14ac:dyDescent="0.2">
      <c r="A42" s="105">
        <f t="shared" si="19"/>
        <v>0.1</v>
      </c>
      <c r="B42" s="106">
        <f t="shared" si="12"/>
        <v>3890</v>
      </c>
      <c r="C42" s="28">
        <v>8890049</v>
      </c>
      <c r="D42" s="113">
        <f t="shared" si="25"/>
        <v>3890</v>
      </c>
      <c r="E42" s="180"/>
      <c r="F42" s="155" t="s">
        <v>33</v>
      </c>
      <c r="G42" s="43">
        <v>20</v>
      </c>
      <c r="H42" s="60">
        <v>0.26</v>
      </c>
      <c r="I42" s="46">
        <v>127</v>
      </c>
      <c r="J42" s="53">
        <f t="shared" si="26"/>
        <v>12</v>
      </c>
      <c r="K42" s="56">
        <f t="shared" si="27"/>
        <v>20</v>
      </c>
      <c r="L42" s="57">
        <f t="shared" si="28"/>
        <v>25</v>
      </c>
      <c r="M42" s="58">
        <f t="shared" si="29"/>
        <v>1.27</v>
      </c>
      <c r="N42" s="38">
        <f t="shared" si="6"/>
        <v>2950</v>
      </c>
      <c r="O42" s="63">
        <f t="shared" si="20"/>
        <v>940</v>
      </c>
      <c r="P42" s="64">
        <f t="shared" si="21"/>
        <v>0.2416452442159383</v>
      </c>
      <c r="Q42" s="33"/>
      <c r="S42" s="117">
        <f t="shared" si="35"/>
        <v>0</v>
      </c>
      <c r="T42" s="117">
        <f t="shared" si="34"/>
        <v>8890049</v>
      </c>
      <c r="U42" s="151" t="s">
        <v>769</v>
      </c>
      <c r="V42" s="152">
        <v>20</v>
      </c>
      <c r="W42" s="6">
        <v>140</v>
      </c>
      <c r="Y42" s="302">
        <f t="shared" si="23"/>
        <v>3709</v>
      </c>
      <c r="Z42" s="302"/>
      <c r="AA42" s="169">
        <f t="shared" si="30"/>
        <v>1.02</v>
      </c>
      <c r="AB42" s="168">
        <f t="shared" si="24"/>
        <v>4.8800215691561011E-2</v>
      </c>
      <c r="AC42" s="209">
        <f t="shared" si="31"/>
        <v>3890</v>
      </c>
      <c r="AD42" s="151" t="s">
        <v>769</v>
      </c>
      <c r="AE42" s="205">
        <v>20</v>
      </c>
      <c r="AF42" s="206">
        <v>152</v>
      </c>
      <c r="AG42" s="136">
        <f t="shared" si="33"/>
        <v>0.26</v>
      </c>
      <c r="AH42" s="168">
        <f t="shared" si="14"/>
        <v>8.5714285714285632E-2</v>
      </c>
      <c r="AI42" s="212">
        <f t="shared" si="15"/>
        <v>4.8800215691561011E-2</v>
      </c>
      <c r="AJ42" s="212">
        <f t="shared" si="16"/>
        <v>-3.6914070022724621E-2</v>
      </c>
    </row>
    <row r="43" spans="1:36" ht="12.95" customHeight="1" x14ac:dyDescent="0.2">
      <c r="A43" s="105">
        <f t="shared" si="19"/>
        <v>0.1</v>
      </c>
      <c r="B43" s="106">
        <f t="shared" si="12"/>
        <v>3890</v>
      </c>
      <c r="C43" s="28">
        <v>8890050</v>
      </c>
      <c r="D43" s="113">
        <f t="shared" si="25"/>
        <v>3890</v>
      </c>
      <c r="E43" s="180"/>
      <c r="F43" s="155" t="s">
        <v>34</v>
      </c>
      <c r="G43" s="43">
        <v>20</v>
      </c>
      <c r="H43" s="60">
        <v>0.26</v>
      </c>
      <c r="I43" s="46">
        <v>127</v>
      </c>
      <c r="J43" s="53">
        <f t="shared" si="26"/>
        <v>12</v>
      </c>
      <c r="K43" s="56">
        <f t="shared" si="27"/>
        <v>20</v>
      </c>
      <c r="L43" s="57">
        <f t="shared" si="28"/>
        <v>25</v>
      </c>
      <c r="M43" s="58">
        <f t="shared" si="29"/>
        <v>1.27</v>
      </c>
      <c r="N43" s="38">
        <f t="shared" si="6"/>
        <v>2950</v>
      </c>
      <c r="O43" s="63">
        <f t="shared" si="20"/>
        <v>940</v>
      </c>
      <c r="P43" s="64">
        <f t="shared" si="21"/>
        <v>0.2416452442159383</v>
      </c>
      <c r="Q43" s="33"/>
      <c r="S43" s="117">
        <f t="shared" si="35"/>
        <v>0</v>
      </c>
      <c r="T43" s="117">
        <f t="shared" si="34"/>
        <v>8890050</v>
      </c>
      <c r="U43" s="151" t="s">
        <v>770</v>
      </c>
      <c r="V43" s="152">
        <v>20</v>
      </c>
      <c r="W43" s="6">
        <v>140</v>
      </c>
      <c r="Y43" s="302">
        <f t="shared" si="23"/>
        <v>3709</v>
      </c>
      <c r="Z43" s="302"/>
      <c r="AA43" s="169">
        <f t="shared" si="30"/>
        <v>1.02</v>
      </c>
      <c r="AB43" s="168">
        <f t="shared" si="24"/>
        <v>4.8800215691561011E-2</v>
      </c>
      <c r="AC43" s="209">
        <f t="shared" si="31"/>
        <v>3890</v>
      </c>
      <c r="AD43" s="151" t="s">
        <v>770</v>
      </c>
      <c r="AE43" s="205">
        <v>20</v>
      </c>
      <c r="AF43" s="206">
        <v>152</v>
      </c>
      <c r="AG43" s="136">
        <f t="shared" si="33"/>
        <v>0.26</v>
      </c>
      <c r="AH43" s="168">
        <f t="shared" si="14"/>
        <v>8.5714285714285632E-2</v>
      </c>
      <c r="AI43" s="212">
        <f t="shared" si="15"/>
        <v>4.8800215691561011E-2</v>
      </c>
      <c r="AJ43" s="212">
        <f t="shared" si="16"/>
        <v>-3.6914070022724621E-2</v>
      </c>
    </row>
    <row r="44" spans="1:36" ht="12.95" customHeight="1" x14ac:dyDescent="0.2">
      <c r="A44" s="105">
        <f t="shared" si="19"/>
        <v>0.1</v>
      </c>
      <c r="B44" s="106">
        <f t="shared" si="12"/>
        <v>3890</v>
      </c>
      <c r="C44" s="28">
        <v>8890051</v>
      </c>
      <c r="D44" s="113">
        <f t="shared" si="25"/>
        <v>3890</v>
      </c>
      <c r="E44" s="180"/>
      <c r="F44" s="155" t="s">
        <v>35</v>
      </c>
      <c r="G44" s="43">
        <v>20</v>
      </c>
      <c r="H44" s="60">
        <v>0.26</v>
      </c>
      <c r="I44" s="46">
        <v>127</v>
      </c>
      <c r="J44" s="53">
        <f t="shared" si="26"/>
        <v>12</v>
      </c>
      <c r="K44" s="56">
        <f t="shared" si="27"/>
        <v>20</v>
      </c>
      <c r="L44" s="57">
        <f t="shared" si="28"/>
        <v>25</v>
      </c>
      <c r="M44" s="58">
        <f t="shared" si="29"/>
        <v>1.27</v>
      </c>
      <c r="N44" s="38">
        <f t="shared" si="6"/>
        <v>2950</v>
      </c>
      <c r="O44" s="63">
        <f t="shared" si="20"/>
        <v>940</v>
      </c>
      <c r="P44" s="64">
        <f t="shared" si="21"/>
        <v>0.2416452442159383</v>
      </c>
      <c r="Q44" s="33"/>
      <c r="S44" s="117">
        <f t="shared" si="35"/>
        <v>0</v>
      </c>
      <c r="T44" s="117">
        <f t="shared" si="34"/>
        <v>8890051</v>
      </c>
      <c r="U44" s="151" t="s">
        <v>771</v>
      </c>
      <c r="V44" s="152">
        <v>20</v>
      </c>
      <c r="W44" s="6">
        <v>140</v>
      </c>
      <c r="Y44" s="302">
        <f t="shared" si="23"/>
        <v>3709</v>
      </c>
      <c r="Z44" s="302"/>
      <c r="AA44" s="169">
        <f t="shared" si="30"/>
        <v>1.02</v>
      </c>
      <c r="AB44" s="168">
        <f t="shared" si="24"/>
        <v>4.8800215691561011E-2</v>
      </c>
      <c r="AC44" s="209">
        <f t="shared" si="31"/>
        <v>3890</v>
      </c>
      <c r="AD44" s="151" t="s">
        <v>771</v>
      </c>
      <c r="AE44" s="205">
        <v>20</v>
      </c>
      <c r="AF44" s="206">
        <v>152</v>
      </c>
      <c r="AG44" s="136">
        <f t="shared" si="33"/>
        <v>0.26</v>
      </c>
      <c r="AH44" s="168">
        <f t="shared" si="14"/>
        <v>8.5714285714285632E-2</v>
      </c>
      <c r="AI44" s="212">
        <f t="shared" si="15"/>
        <v>4.8800215691561011E-2</v>
      </c>
      <c r="AJ44" s="212">
        <f t="shared" si="16"/>
        <v>-3.6914070022724621E-2</v>
      </c>
    </row>
    <row r="45" spans="1:36" ht="12.95" customHeight="1" x14ac:dyDescent="0.2">
      <c r="A45" s="105">
        <f t="shared" si="19"/>
        <v>0.1</v>
      </c>
      <c r="B45" s="106">
        <f t="shared" si="12"/>
        <v>3290</v>
      </c>
      <c r="C45" s="28">
        <v>8890052</v>
      </c>
      <c r="D45" s="113">
        <f t="shared" si="25"/>
        <v>3290</v>
      </c>
      <c r="E45" s="180"/>
      <c r="F45" s="155" t="s">
        <v>400</v>
      </c>
      <c r="G45" s="43">
        <v>20</v>
      </c>
      <c r="H45" s="60">
        <v>0.26</v>
      </c>
      <c r="I45" s="46">
        <v>105</v>
      </c>
      <c r="J45" s="53">
        <f t="shared" si="26"/>
        <v>12</v>
      </c>
      <c r="K45" s="56">
        <f t="shared" si="27"/>
        <v>20</v>
      </c>
      <c r="L45" s="57">
        <f t="shared" si="28"/>
        <v>25</v>
      </c>
      <c r="M45" s="58">
        <f t="shared" si="29"/>
        <v>1.05</v>
      </c>
      <c r="N45" s="38">
        <f t="shared" si="6"/>
        <v>2496</v>
      </c>
      <c r="O45" s="63">
        <f t="shared" si="20"/>
        <v>794</v>
      </c>
      <c r="P45" s="64">
        <f t="shared" si="21"/>
        <v>0.24133738601823709</v>
      </c>
      <c r="Q45" s="33"/>
      <c r="S45" s="117">
        <f t="shared" si="35"/>
        <v>0</v>
      </c>
      <c r="T45" s="117">
        <f t="shared" si="34"/>
        <v>8890052</v>
      </c>
      <c r="U45" s="151" t="s">
        <v>772</v>
      </c>
      <c r="V45" s="152">
        <v>20</v>
      </c>
      <c r="W45" s="6">
        <v>117</v>
      </c>
      <c r="Y45" s="302">
        <f t="shared" si="23"/>
        <v>3100</v>
      </c>
      <c r="Z45" s="302"/>
      <c r="AA45" s="169">
        <f t="shared" si="30"/>
        <v>1.02</v>
      </c>
      <c r="AB45" s="168">
        <f t="shared" si="24"/>
        <v>6.1290322580645151E-2</v>
      </c>
      <c r="AC45" s="209">
        <f t="shared" si="31"/>
        <v>3290</v>
      </c>
      <c r="AD45" s="151" t="s">
        <v>772</v>
      </c>
      <c r="AE45" s="205">
        <v>20</v>
      </c>
      <c r="AF45" s="206">
        <v>127</v>
      </c>
      <c r="AG45" s="136">
        <f t="shared" si="33"/>
        <v>0.26</v>
      </c>
      <c r="AH45" s="168">
        <f t="shared" si="14"/>
        <v>8.5470085470085388E-2</v>
      </c>
      <c r="AI45" s="212">
        <f t="shared" si="15"/>
        <v>6.1290322580645151E-2</v>
      </c>
      <c r="AJ45" s="212">
        <f t="shared" si="16"/>
        <v>-2.4179762889440237E-2</v>
      </c>
    </row>
    <row r="46" spans="1:36" ht="12.95" customHeight="1" x14ac:dyDescent="0.2">
      <c r="A46" s="105">
        <f t="shared" si="19"/>
        <v>0.1</v>
      </c>
      <c r="B46" s="106">
        <f t="shared" si="12"/>
        <v>3290</v>
      </c>
      <c r="C46" s="28">
        <v>8890053</v>
      </c>
      <c r="D46" s="113">
        <f t="shared" si="25"/>
        <v>3290</v>
      </c>
      <c r="E46" s="180"/>
      <c r="F46" s="155" t="s">
        <v>401</v>
      </c>
      <c r="G46" s="43">
        <v>20</v>
      </c>
      <c r="H46" s="60">
        <v>0.26</v>
      </c>
      <c r="I46" s="46">
        <v>105</v>
      </c>
      <c r="J46" s="53">
        <f t="shared" si="26"/>
        <v>12</v>
      </c>
      <c r="K46" s="56">
        <f t="shared" si="27"/>
        <v>20</v>
      </c>
      <c r="L46" s="57">
        <f t="shared" si="28"/>
        <v>25</v>
      </c>
      <c r="M46" s="58">
        <f t="shared" si="29"/>
        <v>1.05</v>
      </c>
      <c r="N46" s="38">
        <f t="shared" si="6"/>
        <v>2496</v>
      </c>
      <c r="O46" s="63">
        <f t="shared" si="20"/>
        <v>794</v>
      </c>
      <c r="P46" s="64">
        <f t="shared" si="21"/>
        <v>0.24133738601823709</v>
      </c>
      <c r="Q46" s="33"/>
      <c r="S46" s="117">
        <f t="shared" si="35"/>
        <v>0</v>
      </c>
      <c r="T46" s="117">
        <f t="shared" si="34"/>
        <v>8890053</v>
      </c>
      <c r="U46" s="151" t="s">
        <v>773</v>
      </c>
      <c r="V46" s="152">
        <v>20</v>
      </c>
      <c r="W46" s="6">
        <v>117</v>
      </c>
      <c r="Y46" s="302">
        <f t="shared" si="23"/>
        <v>3100</v>
      </c>
      <c r="Z46" s="302"/>
      <c r="AA46" s="169">
        <f t="shared" si="30"/>
        <v>1.02</v>
      </c>
      <c r="AB46" s="168">
        <f t="shared" si="24"/>
        <v>6.1290322580645151E-2</v>
      </c>
      <c r="AC46" s="209">
        <f t="shared" si="31"/>
        <v>3290</v>
      </c>
      <c r="AD46" s="151" t="s">
        <v>773</v>
      </c>
      <c r="AE46" s="205">
        <v>20</v>
      </c>
      <c r="AF46" s="206">
        <v>127</v>
      </c>
      <c r="AG46" s="136">
        <f t="shared" si="33"/>
        <v>0.26</v>
      </c>
      <c r="AH46" s="168">
        <f t="shared" si="14"/>
        <v>8.5470085470085388E-2</v>
      </c>
      <c r="AI46" s="212">
        <f t="shared" si="15"/>
        <v>6.1290322580645151E-2</v>
      </c>
      <c r="AJ46" s="212">
        <f t="shared" si="16"/>
        <v>-2.4179762889440237E-2</v>
      </c>
    </row>
    <row r="47" spans="1:36" ht="12.95" customHeight="1" x14ac:dyDescent="0.2">
      <c r="A47" s="105">
        <f t="shared" si="19"/>
        <v>0.1</v>
      </c>
      <c r="B47" s="106">
        <f t="shared" si="12"/>
        <v>4590</v>
      </c>
      <c r="C47" s="28">
        <v>8890054</v>
      </c>
      <c r="D47" s="113">
        <f t="shared" si="25"/>
        <v>4590</v>
      </c>
      <c r="E47" s="180"/>
      <c r="F47" s="155" t="s">
        <v>402</v>
      </c>
      <c r="G47" s="43">
        <v>20</v>
      </c>
      <c r="H47" s="60">
        <v>0.26</v>
      </c>
      <c r="I47" s="46">
        <v>149</v>
      </c>
      <c r="J47" s="53">
        <f t="shared" si="26"/>
        <v>12</v>
      </c>
      <c r="K47" s="56">
        <f t="shared" si="27"/>
        <v>20</v>
      </c>
      <c r="L47" s="57">
        <f t="shared" si="28"/>
        <v>25</v>
      </c>
      <c r="M47" s="58">
        <f t="shared" si="29"/>
        <v>1.49</v>
      </c>
      <c r="N47" s="38">
        <f t="shared" si="6"/>
        <v>3404</v>
      </c>
      <c r="O47" s="63">
        <f t="shared" si="20"/>
        <v>1186</v>
      </c>
      <c r="P47" s="64">
        <f t="shared" si="21"/>
        <v>0.25838779956427016</v>
      </c>
      <c r="Q47" s="33"/>
      <c r="S47" s="117">
        <f t="shared" si="35"/>
        <v>0</v>
      </c>
      <c r="T47" s="117">
        <f t="shared" si="34"/>
        <v>8890054</v>
      </c>
      <c r="U47" s="151" t="s">
        <v>774</v>
      </c>
      <c r="V47" s="152">
        <v>20</v>
      </c>
      <c r="W47" s="6">
        <v>164</v>
      </c>
      <c r="Y47" s="302">
        <f t="shared" si="23"/>
        <v>4345</v>
      </c>
      <c r="Z47" s="302"/>
      <c r="AA47" s="169">
        <f t="shared" si="30"/>
        <v>1.02</v>
      </c>
      <c r="AB47" s="168">
        <f t="shared" si="24"/>
        <v>5.6386651323360182E-2</v>
      </c>
      <c r="AC47" s="209">
        <f t="shared" si="31"/>
        <v>4590</v>
      </c>
      <c r="AD47" s="151" t="s">
        <v>774</v>
      </c>
      <c r="AE47" s="205">
        <v>20</v>
      </c>
      <c r="AF47" s="206">
        <v>178</v>
      </c>
      <c r="AG47" s="136">
        <f t="shared" si="33"/>
        <v>0.26</v>
      </c>
      <c r="AH47" s="168">
        <f t="shared" si="14"/>
        <v>8.5365853658536661E-2</v>
      </c>
      <c r="AI47" s="212">
        <f t="shared" si="15"/>
        <v>5.6386651323360182E-2</v>
      </c>
      <c r="AJ47" s="212">
        <f t="shared" si="16"/>
        <v>-2.8979202335176479E-2</v>
      </c>
    </row>
    <row r="48" spans="1:36" ht="12.95" customHeight="1" x14ac:dyDescent="0.2">
      <c r="A48" s="105">
        <f t="shared" si="19"/>
        <v>0.1</v>
      </c>
      <c r="B48" s="106">
        <f t="shared" si="12"/>
        <v>4590</v>
      </c>
      <c r="C48" s="28">
        <v>8890055</v>
      </c>
      <c r="D48" s="113">
        <f t="shared" si="25"/>
        <v>4590</v>
      </c>
      <c r="E48" s="180"/>
      <c r="F48" s="155" t="s">
        <v>403</v>
      </c>
      <c r="G48" s="43">
        <v>20</v>
      </c>
      <c r="H48" s="60">
        <v>0.26</v>
      </c>
      <c r="I48" s="46">
        <v>149</v>
      </c>
      <c r="J48" s="53">
        <f t="shared" si="26"/>
        <v>12</v>
      </c>
      <c r="K48" s="56">
        <f t="shared" si="27"/>
        <v>20</v>
      </c>
      <c r="L48" s="57">
        <f t="shared" si="28"/>
        <v>25</v>
      </c>
      <c r="M48" s="58">
        <f t="shared" si="29"/>
        <v>1.49</v>
      </c>
      <c r="N48" s="38">
        <f t="shared" si="6"/>
        <v>3404</v>
      </c>
      <c r="O48" s="63">
        <f t="shared" si="20"/>
        <v>1186</v>
      </c>
      <c r="P48" s="64">
        <f t="shared" si="21"/>
        <v>0.25838779956427016</v>
      </c>
      <c r="Q48" s="33"/>
      <c r="S48" s="117">
        <f t="shared" si="35"/>
        <v>0</v>
      </c>
      <c r="T48" s="117">
        <f t="shared" si="34"/>
        <v>8890055</v>
      </c>
      <c r="U48" s="151" t="s">
        <v>775</v>
      </c>
      <c r="V48" s="152">
        <v>20</v>
      </c>
      <c r="W48" s="6">
        <v>164</v>
      </c>
      <c r="Y48" s="302">
        <f t="shared" si="23"/>
        <v>4345</v>
      </c>
      <c r="Z48" s="302"/>
      <c r="AA48" s="169">
        <f t="shared" si="30"/>
        <v>1.02</v>
      </c>
      <c r="AB48" s="168">
        <f t="shared" si="24"/>
        <v>5.6386651323360182E-2</v>
      </c>
      <c r="AC48" s="209">
        <f t="shared" si="31"/>
        <v>4590</v>
      </c>
      <c r="AD48" s="151" t="s">
        <v>775</v>
      </c>
      <c r="AE48" s="205">
        <v>20</v>
      </c>
      <c r="AF48" s="206">
        <v>178</v>
      </c>
      <c r="AG48" s="136">
        <f t="shared" si="33"/>
        <v>0.26</v>
      </c>
      <c r="AH48" s="168">
        <f t="shared" si="14"/>
        <v>8.5365853658536661E-2</v>
      </c>
      <c r="AI48" s="212">
        <f t="shared" si="15"/>
        <v>5.6386651323360182E-2</v>
      </c>
      <c r="AJ48" s="212">
        <f t="shared" si="16"/>
        <v>-2.8979202335176479E-2</v>
      </c>
    </row>
    <row r="49" spans="1:36" ht="12.95" customHeight="1" x14ac:dyDescent="0.2">
      <c r="A49" s="105">
        <f t="shared" si="19"/>
        <v>0.1</v>
      </c>
      <c r="B49" s="106">
        <f t="shared" si="12"/>
        <v>5100</v>
      </c>
      <c r="C49" s="28">
        <v>8890056</v>
      </c>
      <c r="D49" s="113">
        <f t="shared" si="25"/>
        <v>5100</v>
      </c>
      <c r="E49" s="180"/>
      <c r="F49" s="155" t="s">
        <v>404</v>
      </c>
      <c r="G49" s="43">
        <v>20</v>
      </c>
      <c r="H49" s="60">
        <v>0.26</v>
      </c>
      <c r="I49" s="46">
        <v>168</v>
      </c>
      <c r="J49" s="53">
        <f t="shared" si="26"/>
        <v>12</v>
      </c>
      <c r="K49" s="56">
        <f t="shared" si="27"/>
        <v>20</v>
      </c>
      <c r="L49" s="57">
        <f t="shared" si="28"/>
        <v>25</v>
      </c>
      <c r="M49" s="58">
        <f t="shared" si="29"/>
        <v>1.68</v>
      </c>
      <c r="N49" s="38">
        <f t="shared" si="6"/>
        <v>3795</v>
      </c>
      <c r="O49" s="63">
        <f t="shared" si="20"/>
        <v>1305</v>
      </c>
      <c r="P49" s="64">
        <f t="shared" si="21"/>
        <v>0.25588235294117645</v>
      </c>
      <c r="Q49" s="33"/>
      <c r="S49" s="117">
        <f t="shared" si="35"/>
        <v>0</v>
      </c>
      <c r="T49" s="117">
        <f t="shared" si="34"/>
        <v>8890056</v>
      </c>
      <c r="U49" s="151" t="s">
        <v>776</v>
      </c>
      <c r="V49" s="152">
        <v>20</v>
      </c>
      <c r="W49" s="6">
        <v>185</v>
      </c>
      <c r="Y49" s="302">
        <f t="shared" si="23"/>
        <v>4902</v>
      </c>
      <c r="Z49" s="302"/>
      <c r="AA49" s="169">
        <v>1.02</v>
      </c>
      <c r="AB49" s="168">
        <f t="shared" si="24"/>
        <v>4.0391676866585069E-2</v>
      </c>
      <c r="AC49" s="209">
        <f>CEILING((AF49*$AD$9),100)-0</f>
        <v>5100</v>
      </c>
      <c r="AD49" s="151" t="s">
        <v>776</v>
      </c>
      <c r="AE49" s="205">
        <v>20</v>
      </c>
      <c r="AF49" s="206">
        <v>200</v>
      </c>
      <c r="AG49" s="136">
        <f t="shared" si="33"/>
        <v>0.26</v>
      </c>
      <c r="AH49" s="168">
        <f t="shared" si="14"/>
        <v>8.1081081081081141E-2</v>
      </c>
      <c r="AI49" s="212">
        <f t="shared" si="15"/>
        <v>4.0391676866585069E-2</v>
      </c>
      <c r="AJ49" s="212">
        <f t="shared" si="16"/>
        <v>-4.0689404214496072E-2</v>
      </c>
    </row>
    <row r="50" spans="1:36" ht="12.95" customHeight="1" x14ac:dyDescent="0.2">
      <c r="A50" s="105">
        <f t="shared" si="19"/>
        <v>0.1</v>
      </c>
      <c r="B50" s="106">
        <f t="shared" si="12"/>
        <v>5790</v>
      </c>
      <c r="C50" s="28">
        <v>8890057</v>
      </c>
      <c r="D50" s="113">
        <f t="shared" si="25"/>
        <v>5790</v>
      </c>
      <c r="E50" s="180"/>
      <c r="F50" s="155" t="s">
        <v>405</v>
      </c>
      <c r="G50" s="43">
        <v>20</v>
      </c>
      <c r="H50" s="60">
        <v>0.26</v>
      </c>
      <c r="I50" s="46">
        <v>190</v>
      </c>
      <c r="J50" s="53">
        <f t="shared" si="26"/>
        <v>12</v>
      </c>
      <c r="K50" s="56">
        <f t="shared" si="27"/>
        <v>20</v>
      </c>
      <c r="L50" s="57">
        <f t="shared" si="28"/>
        <v>25</v>
      </c>
      <c r="M50" s="58">
        <f t="shared" si="29"/>
        <v>1.9</v>
      </c>
      <c r="N50" s="38">
        <f t="shared" si="6"/>
        <v>4249</v>
      </c>
      <c r="O50" s="63">
        <f t="shared" si="20"/>
        <v>1541</v>
      </c>
      <c r="P50" s="64">
        <f t="shared" si="21"/>
        <v>0.26614853195164073</v>
      </c>
      <c r="Q50" s="33"/>
      <c r="S50" s="117">
        <f t="shared" si="35"/>
        <v>0</v>
      </c>
      <c r="T50" s="117">
        <f t="shared" si="34"/>
        <v>8890057</v>
      </c>
      <c r="U50" s="151" t="s">
        <v>777</v>
      </c>
      <c r="V50" s="152">
        <v>20</v>
      </c>
      <c r="W50" s="6">
        <v>209</v>
      </c>
      <c r="Y50" s="302">
        <f t="shared" si="23"/>
        <v>5538</v>
      </c>
      <c r="Z50" s="302"/>
      <c r="AA50" s="169">
        <f t="shared" si="30"/>
        <v>1.02</v>
      </c>
      <c r="AB50" s="168">
        <f t="shared" si="24"/>
        <v>4.5503791982665298E-2</v>
      </c>
      <c r="AC50" s="209">
        <f t="shared" si="31"/>
        <v>5790</v>
      </c>
      <c r="AD50" s="151" t="s">
        <v>777</v>
      </c>
      <c r="AE50" s="205">
        <v>20</v>
      </c>
      <c r="AF50" s="206">
        <v>225</v>
      </c>
      <c r="AG50" s="136">
        <f t="shared" si="33"/>
        <v>0.26</v>
      </c>
      <c r="AH50" s="168">
        <f t="shared" si="14"/>
        <v>7.6555023923444931E-2</v>
      </c>
      <c r="AI50" s="212">
        <f t="shared" si="15"/>
        <v>4.5503791982665298E-2</v>
      </c>
      <c r="AJ50" s="212">
        <f t="shared" si="16"/>
        <v>-3.1051231940779633E-2</v>
      </c>
    </row>
    <row r="51" spans="1:36" ht="12.95" customHeight="1" x14ac:dyDescent="0.2">
      <c r="A51" s="105">
        <f t="shared" si="19"/>
        <v>0.1</v>
      </c>
      <c r="B51" s="106">
        <f t="shared" si="12"/>
        <v>2890</v>
      </c>
      <c r="C51" s="28">
        <v>8890058</v>
      </c>
      <c r="D51" s="113">
        <f t="shared" si="25"/>
        <v>2890</v>
      </c>
      <c r="E51" s="180"/>
      <c r="F51" s="155" t="s">
        <v>406</v>
      </c>
      <c r="G51" s="43">
        <v>20</v>
      </c>
      <c r="H51" s="60">
        <v>0.26</v>
      </c>
      <c r="I51" s="46">
        <v>96</v>
      </c>
      <c r="J51" s="53">
        <f t="shared" si="26"/>
        <v>12</v>
      </c>
      <c r="K51" s="56">
        <f t="shared" si="27"/>
        <v>20</v>
      </c>
      <c r="L51" s="57">
        <f t="shared" si="28"/>
        <v>25</v>
      </c>
      <c r="M51" s="58">
        <f t="shared" si="29"/>
        <v>0.96</v>
      </c>
      <c r="N51" s="38">
        <f t="shared" si="6"/>
        <v>2310</v>
      </c>
      <c r="O51" s="63">
        <f t="shared" si="20"/>
        <v>580</v>
      </c>
      <c r="P51" s="64">
        <f t="shared" si="21"/>
        <v>0.20069204152249134</v>
      </c>
      <c r="Q51" s="33"/>
      <c r="S51" s="117">
        <f t="shared" si="35"/>
        <v>0</v>
      </c>
      <c r="T51" s="117">
        <f t="shared" si="34"/>
        <v>8890058</v>
      </c>
      <c r="U51" s="151" t="s">
        <v>778</v>
      </c>
      <c r="V51" s="152">
        <v>20</v>
      </c>
      <c r="W51" s="6">
        <v>105</v>
      </c>
      <c r="Y51" s="302">
        <f t="shared" si="23"/>
        <v>2782</v>
      </c>
      <c r="Z51" s="302"/>
      <c r="AA51" s="169">
        <v>1.02</v>
      </c>
      <c r="AB51" s="168">
        <f t="shared" si="24"/>
        <v>3.8820992092020168E-2</v>
      </c>
      <c r="AC51" s="209">
        <f t="shared" si="31"/>
        <v>2890</v>
      </c>
      <c r="AD51" s="151" t="s">
        <v>778</v>
      </c>
      <c r="AE51" s="205">
        <v>20</v>
      </c>
      <c r="AF51" s="206">
        <v>113</v>
      </c>
      <c r="AG51" s="136">
        <f t="shared" si="33"/>
        <v>0.26</v>
      </c>
      <c r="AH51" s="168">
        <f t="shared" si="14"/>
        <v>7.6190476190476142E-2</v>
      </c>
      <c r="AI51" s="212">
        <f t="shared" si="15"/>
        <v>3.8820992092020168E-2</v>
      </c>
      <c r="AJ51" s="212">
        <f t="shared" si="16"/>
        <v>-3.7369484098455974E-2</v>
      </c>
    </row>
    <row r="52" spans="1:36" ht="12.95" customHeight="1" x14ac:dyDescent="0.2">
      <c r="A52" s="105">
        <f t="shared" si="19"/>
        <v>0.1</v>
      </c>
      <c r="B52" s="106">
        <f t="shared" si="12"/>
        <v>3100</v>
      </c>
      <c r="C52" s="28">
        <v>8890059</v>
      </c>
      <c r="D52" s="113">
        <f t="shared" si="25"/>
        <v>3100</v>
      </c>
      <c r="E52" s="180"/>
      <c r="F52" s="155" t="s">
        <v>407</v>
      </c>
      <c r="G52" s="43">
        <v>20</v>
      </c>
      <c r="H52" s="60">
        <v>0.26</v>
      </c>
      <c r="I52" s="46">
        <v>100</v>
      </c>
      <c r="J52" s="53">
        <f t="shared" si="26"/>
        <v>12</v>
      </c>
      <c r="K52" s="56">
        <f t="shared" si="27"/>
        <v>20</v>
      </c>
      <c r="L52" s="57">
        <f t="shared" si="28"/>
        <v>25</v>
      </c>
      <c r="M52" s="58">
        <f t="shared" si="29"/>
        <v>1</v>
      </c>
      <c r="N52" s="38">
        <f t="shared" si="6"/>
        <v>2393</v>
      </c>
      <c r="O52" s="63">
        <f t="shared" si="20"/>
        <v>707</v>
      </c>
      <c r="P52" s="64">
        <f t="shared" si="21"/>
        <v>0.22806451612903225</v>
      </c>
      <c r="Q52" s="33"/>
      <c r="S52" s="117">
        <f t="shared" si="35"/>
        <v>0</v>
      </c>
      <c r="T52" s="117">
        <f t="shared" si="34"/>
        <v>8890059</v>
      </c>
      <c r="U52" s="151" t="s">
        <v>779</v>
      </c>
      <c r="V52" s="152">
        <v>20</v>
      </c>
      <c r="W52" s="6">
        <v>110</v>
      </c>
      <c r="Y52" s="302">
        <f t="shared" si="23"/>
        <v>2914</v>
      </c>
      <c r="Z52" s="302"/>
      <c r="AA52" s="169">
        <v>1.04</v>
      </c>
      <c r="AB52" s="168">
        <f t="shared" si="24"/>
        <v>6.3829787234042534E-2</v>
      </c>
      <c r="AC52" s="209">
        <f>CEILING((AF52*$AD$9),100)-0</f>
        <v>3100</v>
      </c>
      <c r="AD52" s="151" t="s">
        <v>779</v>
      </c>
      <c r="AE52" s="205">
        <v>20</v>
      </c>
      <c r="AF52" s="206">
        <v>120</v>
      </c>
      <c r="AG52" s="136">
        <f t="shared" si="33"/>
        <v>0.26</v>
      </c>
      <c r="AH52" s="168">
        <f t="shared" si="14"/>
        <v>9.0909090909090828E-2</v>
      </c>
      <c r="AI52" s="212">
        <f t="shared" si="15"/>
        <v>6.3829787234042534E-2</v>
      </c>
      <c r="AJ52" s="212">
        <f t="shared" si="16"/>
        <v>-2.7079303675048294E-2</v>
      </c>
    </row>
    <row r="53" spans="1:36" ht="12.95" customHeight="1" x14ac:dyDescent="0.2">
      <c r="A53" s="105">
        <f t="shared" si="19"/>
        <v>0.1</v>
      </c>
      <c r="B53" s="106">
        <f t="shared" si="12"/>
        <v>4490</v>
      </c>
      <c r="C53" s="28">
        <v>8890060</v>
      </c>
      <c r="D53" s="113">
        <f t="shared" si="25"/>
        <v>4490</v>
      </c>
      <c r="E53" s="180"/>
      <c r="F53" s="155" t="s">
        <v>408</v>
      </c>
      <c r="G53" s="43">
        <v>20</v>
      </c>
      <c r="H53" s="60">
        <v>0.26</v>
      </c>
      <c r="I53" s="46">
        <v>147</v>
      </c>
      <c r="J53" s="53">
        <f t="shared" si="26"/>
        <v>12</v>
      </c>
      <c r="K53" s="56">
        <f t="shared" si="27"/>
        <v>20</v>
      </c>
      <c r="L53" s="57">
        <f t="shared" si="28"/>
        <v>25</v>
      </c>
      <c r="M53" s="58">
        <f t="shared" si="29"/>
        <v>1.47</v>
      </c>
      <c r="N53" s="38">
        <f t="shared" si="6"/>
        <v>3362</v>
      </c>
      <c r="O53" s="63">
        <f t="shared" si="20"/>
        <v>1128</v>
      </c>
      <c r="P53" s="64">
        <f t="shared" si="21"/>
        <v>0.25122494432071268</v>
      </c>
      <c r="Q53" s="33"/>
      <c r="S53" s="117">
        <f t="shared" si="35"/>
        <v>0</v>
      </c>
      <c r="T53" s="117">
        <f t="shared" si="34"/>
        <v>8890060</v>
      </c>
      <c r="U53" s="151" t="s">
        <v>780</v>
      </c>
      <c r="V53" s="152">
        <v>20</v>
      </c>
      <c r="W53" s="6">
        <v>162</v>
      </c>
      <c r="Y53" s="302">
        <f t="shared" si="23"/>
        <v>4292</v>
      </c>
      <c r="Z53" s="302"/>
      <c r="AA53" s="169">
        <v>1.02</v>
      </c>
      <c r="AB53" s="168">
        <f t="shared" si="24"/>
        <v>4.6132339235787523E-2</v>
      </c>
      <c r="AC53" s="209">
        <f t="shared" si="31"/>
        <v>4490</v>
      </c>
      <c r="AD53" s="151" t="s">
        <v>780</v>
      </c>
      <c r="AE53" s="205">
        <v>20</v>
      </c>
      <c r="AF53" s="206">
        <v>176</v>
      </c>
      <c r="AG53" s="136">
        <f t="shared" si="33"/>
        <v>0.26</v>
      </c>
      <c r="AH53" s="168">
        <f t="shared" si="14"/>
        <v>8.6419753086419693E-2</v>
      </c>
      <c r="AI53" s="212">
        <f t="shared" si="15"/>
        <v>4.6132339235787523E-2</v>
      </c>
      <c r="AJ53" s="212">
        <f t="shared" si="16"/>
        <v>-4.028741385063217E-2</v>
      </c>
    </row>
    <row r="54" spans="1:36" ht="12.95" customHeight="1" x14ac:dyDescent="0.2">
      <c r="A54" s="105">
        <f t="shared" si="19"/>
        <v>0.1</v>
      </c>
      <c r="B54" s="106">
        <f t="shared" si="12"/>
        <v>4490</v>
      </c>
      <c r="C54" s="28">
        <v>8890061</v>
      </c>
      <c r="D54" s="113">
        <f t="shared" si="25"/>
        <v>4490</v>
      </c>
      <c r="E54" s="180"/>
      <c r="F54" s="155" t="s">
        <v>409</v>
      </c>
      <c r="G54" s="43">
        <v>20</v>
      </c>
      <c r="H54" s="60">
        <v>0.26</v>
      </c>
      <c r="I54" s="46">
        <v>147</v>
      </c>
      <c r="J54" s="53">
        <f t="shared" si="26"/>
        <v>12</v>
      </c>
      <c r="K54" s="56">
        <f t="shared" si="27"/>
        <v>20</v>
      </c>
      <c r="L54" s="57">
        <f t="shared" si="28"/>
        <v>25</v>
      </c>
      <c r="M54" s="58">
        <f t="shared" si="29"/>
        <v>1.47</v>
      </c>
      <c r="N54" s="38">
        <f t="shared" si="6"/>
        <v>3362</v>
      </c>
      <c r="O54" s="63">
        <f t="shared" si="20"/>
        <v>1128</v>
      </c>
      <c r="P54" s="64">
        <f t="shared" si="21"/>
        <v>0.25122494432071268</v>
      </c>
      <c r="Q54" s="33"/>
      <c r="S54" s="117">
        <f t="shared" si="35"/>
        <v>0</v>
      </c>
      <c r="T54" s="117">
        <f t="shared" si="34"/>
        <v>8890061</v>
      </c>
      <c r="U54" s="151" t="s">
        <v>781</v>
      </c>
      <c r="V54" s="152">
        <v>20</v>
      </c>
      <c r="W54" s="6">
        <v>162</v>
      </c>
      <c r="Y54" s="302">
        <f t="shared" si="23"/>
        <v>4292</v>
      </c>
      <c r="Z54" s="302"/>
      <c r="AA54" s="169">
        <f t="shared" si="30"/>
        <v>1.02</v>
      </c>
      <c r="AB54" s="168">
        <f t="shared" si="24"/>
        <v>4.6132339235787523E-2</v>
      </c>
      <c r="AC54" s="209">
        <f t="shared" si="31"/>
        <v>4490</v>
      </c>
      <c r="AD54" s="151" t="s">
        <v>781</v>
      </c>
      <c r="AE54" s="205">
        <v>20</v>
      </c>
      <c r="AF54" s="206">
        <v>176</v>
      </c>
      <c r="AG54" s="136">
        <f t="shared" si="33"/>
        <v>0.26</v>
      </c>
      <c r="AH54" s="168">
        <f t="shared" si="14"/>
        <v>8.6419753086419693E-2</v>
      </c>
      <c r="AI54" s="212">
        <f t="shared" si="15"/>
        <v>4.6132339235787523E-2</v>
      </c>
      <c r="AJ54" s="212">
        <f t="shared" si="16"/>
        <v>-4.028741385063217E-2</v>
      </c>
    </row>
    <row r="55" spans="1:36" ht="12.95" customHeight="1" x14ac:dyDescent="0.2">
      <c r="A55" s="105">
        <f t="shared" si="19"/>
        <v>0.1</v>
      </c>
      <c r="B55" s="106">
        <f t="shared" si="12"/>
        <v>4490</v>
      </c>
      <c r="C55" s="28">
        <v>8890062</v>
      </c>
      <c r="D55" s="113">
        <f t="shared" si="25"/>
        <v>4490</v>
      </c>
      <c r="E55" s="180"/>
      <c r="F55" s="155" t="s">
        <v>410</v>
      </c>
      <c r="G55" s="43">
        <v>20</v>
      </c>
      <c r="H55" s="60">
        <v>0.26</v>
      </c>
      <c r="I55" s="46">
        <v>147</v>
      </c>
      <c r="J55" s="53">
        <f t="shared" si="26"/>
        <v>12</v>
      </c>
      <c r="K55" s="56">
        <f t="shared" si="27"/>
        <v>20</v>
      </c>
      <c r="L55" s="57">
        <f t="shared" si="28"/>
        <v>25</v>
      </c>
      <c r="M55" s="58">
        <f t="shared" si="29"/>
        <v>1.47</v>
      </c>
      <c r="N55" s="38">
        <f t="shared" si="6"/>
        <v>3362</v>
      </c>
      <c r="O55" s="63">
        <f t="shared" si="20"/>
        <v>1128</v>
      </c>
      <c r="P55" s="64">
        <f t="shared" si="21"/>
        <v>0.25122494432071268</v>
      </c>
      <c r="Q55" s="33"/>
      <c r="S55" s="117">
        <f t="shared" si="35"/>
        <v>0</v>
      </c>
      <c r="T55" s="117">
        <f t="shared" si="34"/>
        <v>8890062</v>
      </c>
      <c r="U55" s="151" t="s">
        <v>782</v>
      </c>
      <c r="V55" s="152">
        <v>20</v>
      </c>
      <c r="W55" s="6">
        <v>162</v>
      </c>
      <c r="Y55" s="302">
        <f t="shared" si="23"/>
        <v>4292</v>
      </c>
      <c r="Z55" s="302"/>
      <c r="AA55" s="169">
        <f t="shared" si="30"/>
        <v>1.02</v>
      </c>
      <c r="AB55" s="168">
        <f t="shared" si="24"/>
        <v>4.6132339235787523E-2</v>
      </c>
      <c r="AC55" s="209">
        <f t="shared" si="31"/>
        <v>4490</v>
      </c>
      <c r="AD55" s="151" t="s">
        <v>782</v>
      </c>
      <c r="AE55" s="205">
        <v>20</v>
      </c>
      <c r="AF55" s="206">
        <v>176</v>
      </c>
      <c r="AG55" s="136">
        <f t="shared" si="33"/>
        <v>0.26</v>
      </c>
      <c r="AH55" s="168">
        <f t="shared" si="14"/>
        <v>8.6419753086419693E-2</v>
      </c>
      <c r="AI55" s="212">
        <f t="shared" si="15"/>
        <v>4.6132339235787523E-2</v>
      </c>
      <c r="AJ55" s="212">
        <f t="shared" si="16"/>
        <v>-4.028741385063217E-2</v>
      </c>
    </row>
    <row r="56" spans="1:36" ht="12.95" customHeight="1" x14ac:dyDescent="0.2">
      <c r="A56" s="105">
        <f t="shared" si="19"/>
        <v>0.1</v>
      </c>
      <c r="B56" s="106">
        <f t="shared" si="12"/>
        <v>2990</v>
      </c>
      <c r="C56" s="28">
        <v>8890063</v>
      </c>
      <c r="D56" s="113">
        <f t="shared" si="25"/>
        <v>2990</v>
      </c>
      <c r="E56" s="180"/>
      <c r="F56" s="155" t="s">
        <v>373</v>
      </c>
      <c r="G56" s="43">
        <v>20</v>
      </c>
      <c r="H56" s="60">
        <v>0.26</v>
      </c>
      <c r="I56" s="46">
        <v>96</v>
      </c>
      <c r="J56" s="53">
        <f t="shared" si="26"/>
        <v>12</v>
      </c>
      <c r="K56" s="56">
        <f t="shared" si="27"/>
        <v>20</v>
      </c>
      <c r="L56" s="57">
        <f t="shared" si="28"/>
        <v>25</v>
      </c>
      <c r="M56" s="58">
        <f t="shared" si="29"/>
        <v>0.96</v>
      </c>
      <c r="N56" s="38">
        <f t="shared" si="6"/>
        <v>2310</v>
      </c>
      <c r="O56" s="63">
        <f t="shared" si="20"/>
        <v>680</v>
      </c>
      <c r="P56" s="64">
        <f t="shared" si="21"/>
        <v>0.22742474916387959</v>
      </c>
      <c r="Q56" s="33"/>
      <c r="S56" s="117">
        <f t="shared" si="35"/>
        <v>0</v>
      </c>
      <c r="T56" s="117">
        <f t="shared" si="34"/>
        <v>8890063</v>
      </c>
      <c r="U56" s="151" t="s">
        <v>783</v>
      </c>
      <c r="V56" s="152">
        <v>20</v>
      </c>
      <c r="W56" s="6">
        <v>106</v>
      </c>
      <c r="Y56" s="302">
        <f t="shared" si="23"/>
        <v>2808</v>
      </c>
      <c r="Z56" s="302"/>
      <c r="AA56" s="169">
        <v>1.05</v>
      </c>
      <c r="AB56" s="168">
        <f t="shared" si="24"/>
        <v>6.4814814814814881E-2</v>
      </c>
      <c r="AC56" s="209">
        <f t="shared" si="31"/>
        <v>2990</v>
      </c>
      <c r="AD56" s="151" t="s">
        <v>783</v>
      </c>
      <c r="AE56" s="205">
        <v>20</v>
      </c>
      <c r="AF56" s="206">
        <v>115</v>
      </c>
      <c r="AG56" s="136">
        <f t="shared" si="33"/>
        <v>0.26</v>
      </c>
      <c r="AH56" s="168">
        <f t="shared" si="14"/>
        <v>8.4905660377358583E-2</v>
      </c>
      <c r="AI56" s="212">
        <f t="shared" si="15"/>
        <v>6.4814814814814881E-2</v>
      </c>
      <c r="AJ56" s="212">
        <f t="shared" si="16"/>
        <v>-2.0090845562543702E-2</v>
      </c>
    </row>
    <row r="57" spans="1:36" ht="12.95" customHeight="1" x14ac:dyDescent="0.2">
      <c r="A57" s="105">
        <f t="shared" si="19"/>
        <v>0.1</v>
      </c>
      <c r="B57" s="106">
        <f t="shared" si="12"/>
        <v>2990</v>
      </c>
      <c r="C57" s="28">
        <v>8890064</v>
      </c>
      <c r="D57" s="113">
        <f t="shared" si="25"/>
        <v>2990</v>
      </c>
      <c r="E57" s="180"/>
      <c r="F57" s="155" t="s">
        <v>374</v>
      </c>
      <c r="G57" s="43">
        <v>20</v>
      </c>
      <c r="H57" s="60">
        <v>0.26</v>
      </c>
      <c r="I57" s="46">
        <v>96</v>
      </c>
      <c r="J57" s="53">
        <f t="shared" si="26"/>
        <v>12</v>
      </c>
      <c r="K57" s="56">
        <f t="shared" si="27"/>
        <v>20</v>
      </c>
      <c r="L57" s="57">
        <f t="shared" si="28"/>
        <v>25</v>
      </c>
      <c r="M57" s="58">
        <f t="shared" si="29"/>
        <v>0.96</v>
      </c>
      <c r="N57" s="38">
        <f t="shared" si="6"/>
        <v>2310</v>
      </c>
      <c r="O57" s="63">
        <f t="shared" si="20"/>
        <v>680</v>
      </c>
      <c r="P57" s="64">
        <f t="shared" si="21"/>
        <v>0.22742474916387959</v>
      </c>
      <c r="Q57" s="33"/>
      <c r="S57" s="117">
        <f t="shared" si="35"/>
        <v>0</v>
      </c>
      <c r="T57" s="117">
        <f t="shared" si="34"/>
        <v>8890064</v>
      </c>
      <c r="U57" s="151" t="s">
        <v>784</v>
      </c>
      <c r="V57" s="152">
        <v>20</v>
      </c>
      <c r="W57" s="6">
        <v>106</v>
      </c>
      <c r="Y57" s="302">
        <f t="shared" si="23"/>
        <v>2808</v>
      </c>
      <c r="Z57" s="302"/>
      <c r="AA57" s="169">
        <f t="shared" si="30"/>
        <v>1.05</v>
      </c>
      <c r="AB57" s="168">
        <f t="shared" si="24"/>
        <v>6.4814814814814881E-2</v>
      </c>
      <c r="AC57" s="209">
        <f t="shared" si="31"/>
        <v>2990</v>
      </c>
      <c r="AD57" s="151" t="s">
        <v>784</v>
      </c>
      <c r="AE57" s="205">
        <v>20</v>
      </c>
      <c r="AF57" s="206">
        <v>115</v>
      </c>
      <c r="AG57" s="136">
        <f t="shared" si="33"/>
        <v>0.26</v>
      </c>
      <c r="AH57" s="168">
        <f t="shared" si="14"/>
        <v>8.4905660377358583E-2</v>
      </c>
      <c r="AI57" s="212">
        <f t="shared" si="15"/>
        <v>6.4814814814814881E-2</v>
      </c>
      <c r="AJ57" s="212">
        <f t="shared" si="16"/>
        <v>-2.0090845562543702E-2</v>
      </c>
    </row>
    <row r="58" spans="1:36" ht="12.95" customHeight="1" x14ac:dyDescent="0.2">
      <c r="A58" s="105">
        <f t="shared" si="19"/>
        <v>0.1</v>
      </c>
      <c r="B58" s="106">
        <f t="shared" si="12"/>
        <v>4290</v>
      </c>
      <c r="C58" s="28">
        <v>8890065</v>
      </c>
      <c r="D58" s="113">
        <f t="shared" si="25"/>
        <v>4290</v>
      </c>
      <c r="E58" s="180"/>
      <c r="F58" s="155" t="s">
        <v>200</v>
      </c>
      <c r="G58" s="43">
        <v>20</v>
      </c>
      <c r="H58" s="60">
        <v>0.26</v>
      </c>
      <c r="I58" s="46">
        <v>139</v>
      </c>
      <c r="J58" s="53">
        <f t="shared" si="26"/>
        <v>12</v>
      </c>
      <c r="K58" s="56">
        <f t="shared" si="27"/>
        <v>20</v>
      </c>
      <c r="L58" s="57">
        <f t="shared" si="28"/>
        <v>25</v>
      </c>
      <c r="M58" s="58">
        <f t="shared" si="29"/>
        <v>1.39</v>
      </c>
      <c r="N58" s="38">
        <f t="shared" si="6"/>
        <v>3197</v>
      </c>
      <c r="O58" s="63">
        <f t="shared" si="20"/>
        <v>1093</v>
      </c>
      <c r="P58" s="64">
        <f t="shared" si="21"/>
        <v>0.25477855477855477</v>
      </c>
      <c r="Q58" s="34"/>
      <c r="S58" s="117">
        <f t="shared" si="35"/>
        <v>0</v>
      </c>
      <c r="T58" s="117">
        <f t="shared" si="34"/>
        <v>8890065</v>
      </c>
      <c r="U58" s="151" t="s">
        <v>785</v>
      </c>
      <c r="V58" s="152">
        <v>20</v>
      </c>
      <c r="W58" s="6">
        <v>155</v>
      </c>
      <c r="Y58" s="302">
        <f t="shared" si="23"/>
        <v>4107</v>
      </c>
      <c r="Z58" s="302"/>
      <c r="AA58" s="169">
        <v>1.02</v>
      </c>
      <c r="AB58" s="168">
        <f t="shared" si="24"/>
        <v>4.4558071585098613E-2</v>
      </c>
      <c r="AC58" s="209">
        <f t="shared" si="31"/>
        <v>4290</v>
      </c>
      <c r="AD58" s="151" t="s">
        <v>785</v>
      </c>
      <c r="AE58" s="205">
        <v>20</v>
      </c>
      <c r="AF58" s="206">
        <v>168</v>
      </c>
      <c r="AG58" s="136">
        <f t="shared" si="33"/>
        <v>0.26</v>
      </c>
      <c r="AH58" s="168">
        <f t="shared" si="14"/>
        <v>8.3870967741935587E-2</v>
      </c>
      <c r="AI58" s="212">
        <f t="shared" si="15"/>
        <v>4.4558071585098613E-2</v>
      </c>
      <c r="AJ58" s="212">
        <f t="shared" si="16"/>
        <v>-3.9312896156836974E-2</v>
      </c>
    </row>
    <row r="59" spans="1:36" ht="12.95" customHeight="1" x14ac:dyDescent="0.2">
      <c r="A59" s="105">
        <f t="shared" si="19"/>
        <v>0.1</v>
      </c>
      <c r="B59" s="106">
        <f t="shared" si="12"/>
        <v>4290</v>
      </c>
      <c r="C59" s="28">
        <v>8890066</v>
      </c>
      <c r="D59" s="113">
        <f t="shared" si="25"/>
        <v>4290</v>
      </c>
      <c r="E59" s="180"/>
      <c r="F59" s="155" t="s">
        <v>201</v>
      </c>
      <c r="G59" s="43">
        <v>20</v>
      </c>
      <c r="H59" s="60">
        <v>0.26</v>
      </c>
      <c r="I59" s="46">
        <v>141</v>
      </c>
      <c r="J59" s="53">
        <f t="shared" si="26"/>
        <v>12</v>
      </c>
      <c r="K59" s="56">
        <f t="shared" si="27"/>
        <v>20</v>
      </c>
      <c r="L59" s="57">
        <f t="shared" si="28"/>
        <v>25</v>
      </c>
      <c r="M59" s="58">
        <f t="shared" si="29"/>
        <v>1.41</v>
      </c>
      <c r="N59" s="38">
        <f t="shared" si="6"/>
        <v>3239</v>
      </c>
      <c r="O59" s="63">
        <f t="shared" si="20"/>
        <v>1051</v>
      </c>
      <c r="P59" s="64">
        <f t="shared" si="21"/>
        <v>0.24498834498834499</v>
      </c>
      <c r="Q59" s="34"/>
      <c r="S59" s="117">
        <f t="shared" si="35"/>
        <v>0</v>
      </c>
      <c r="T59" s="117">
        <f t="shared" si="34"/>
        <v>8890066</v>
      </c>
      <c r="U59" s="151" t="s">
        <v>786</v>
      </c>
      <c r="V59" s="152">
        <v>20</v>
      </c>
      <c r="W59" s="6">
        <v>155</v>
      </c>
      <c r="Y59" s="302">
        <f t="shared" si="23"/>
        <v>4107</v>
      </c>
      <c r="Z59" s="302"/>
      <c r="AA59" s="169">
        <f t="shared" si="30"/>
        <v>1.02</v>
      </c>
      <c r="AB59" s="168">
        <f t="shared" si="24"/>
        <v>4.4558071585098613E-2</v>
      </c>
      <c r="AC59" s="209">
        <f t="shared" si="31"/>
        <v>4290</v>
      </c>
      <c r="AD59" s="151" t="s">
        <v>786</v>
      </c>
      <c r="AE59" s="205">
        <v>20</v>
      </c>
      <c r="AF59" s="206">
        <v>168</v>
      </c>
      <c r="AG59" s="136">
        <f t="shared" si="33"/>
        <v>0.26</v>
      </c>
      <c r="AH59" s="168">
        <f t="shared" si="14"/>
        <v>8.3870967741935587E-2</v>
      </c>
      <c r="AI59" s="212">
        <f t="shared" si="15"/>
        <v>4.4558071585098613E-2</v>
      </c>
      <c r="AJ59" s="212">
        <f t="shared" si="16"/>
        <v>-3.9312896156836974E-2</v>
      </c>
    </row>
    <row r="60" spans="1:36" ht="12.95" customHeight="1" x14ac:dyDescent="0.2">
      <c r="A60" s="105">
        <f t="shared" si="19"/>
        <v>0.1</v>
      </c>
      <c r="B60" s="106">
        <f t="shared" si="12"/>
        <v>4690</v>
      </c>
      <c r="C60" s="28">
        <v>8890067</v>
      </c>
      <c r="D60" s="113">
        <f t="shared" si="25"/>
        <v>4690</v>
      </c>
      <c r="E60" s="180"/>
      <c r="F60" s="155" t="s">
        <v>397</v>
      </c>
      <c r="G60" s="43">
        <v>20</v>
      </c>
      <c r="H60" s="60">
        <v>0.26</v>
      </c>
      <c r="I60" s="46">
        <v>146</v>
      </c>
      <c r="J60" s="53">
        <f t="shared" si="26"/>
        <v>12</v>
      </c>
      <c r="K60" s="56">
        <f t="shared" si="27"/>
        <v>20</v>
      </c>
      <c r="L60" s="57">
        <f t="shared" si="28"/>
        <v>25</v>
      </c>
      <c r="M60" s="58">
        <f t="shared" si="29"/>
        <v>1.46</v>
      </c>
      <c r="N60" s="38">
        <f t="shared" si="6"/>
        <v>3342</v>
      </c>
      <c r="O60" s="63">
        <f t="shared" si="20"/>
        <v>1348</v>
      </c>
      <c r="P60" s="64">
        <f t="shared" si="21"/>
        <v>0.28742004264392323</v>
      </c>
      <c r="Q60" s="33"/>
      <c r="S60" s="117">
        <f t="shared" si="35"/>
        <v>0</v>
      </c>
      <c r="T60" s="117">
        <f t="shared" si="34"/>
        <v>8890067</v>
      </c>
      <c r="U60" s="151" t="s">
        <v>787</v>
      </c>
      <c r="V60" s="152">
        <v>20</v>
      </c>
      <c r="W60" s="6">
        <v>170</v>
      </c>
      <c r="Y60" s="302">
        <f t="shared" si="23"/>
        <v>4504</v>
      </c>
      <c r="Z60" s="302"/>
      <c r="AA60" s="169">
        <f t="shared" si="30"/>
        <v>1.02</v>
      </c>
      <c r="AB60" s="168">
        <f t="shared" si="24"/>
        <v>4.1296625222024819E-2</v>
      </c>
      <c r="AC60" s="209">
        <f t="shared" si="31"/>
        <v>4690</v>
      </c>
      <c r="AD60" s="151" t="s">
        <v>787</v>
      </c>
      <c r="AE60" s="205">
        <v>20</v>
      </c>
      <c r="AF60" s="206">
        <v>184</v>
      </c>
      <c r="AG60" s="136">
        <f t="shared" si="33"/>
        <v>0.26</v>
      </c>
      <c r="AH60" s="168">
        <f t="shared" si="14"/>
        <v>8.2352941176470518E-2</v>
      </c>
      <c r="AI60" s="212">
        <f t="shared" si="15"/>
        <v>4.1296625222024819E-2</v>
      </c>
      <c r="AJ60" s="212">
        <f t="shared" si="16"/>
        <v>-4.1056315954445699E-2</v>
      </c>
    </row>
    <row r="61" spans="1:36" ht="12.95" customHeight="1" x14ac:dyDescent="0.2">
      <c r="A61" s="105">
        <f t="shared" si="19"/>
        <v>0.1</v>
      </c>
      <c r="B61" s="106">
        <f t="shared" si="12"/>
        <v>5190</v>
      </c>
      <c r="C61" s="28">
        <v>8890068</v>
      </c>
      <c r="D61" s="113">
        <f t="shared" si="25"/>
        <v>5190</v>
      </c>
      <c r="E61" s="180"/>
      <c r="F61" s="155" t="s">
        <v>382</v>
      </c>
      <c r="G61" s="43">
        <v>20</v>
      </c>
      <c r="H61" s="60">
        <v>0.26</v>
      </c>
      <c r="I61" s="46">
        <v>170</v>
      </c>
      <c r="J61" s="53">
        <f t="shared" si="26"/>
        <v>12</v>
      </c>
      <c r="K61" s="56">
        <f t="shared" si="27"/>
        <v>20</v>
      </c>
      <c r="L61" s="57">
        <f t="shared" si="28"/>
        <v>25</v>
      </c>
      <c r="M61" s="58">
        <f t="shared" si="29"/>
        <v>1.7</v>
      </c>
      <c r="N61" s="38">
        <f t="shared" si="6"/>
        <v>3837</v>
      </c>
      <c r="O61" s="63">
        <f t="shared" si="20"/>
        <v>1353</v>
      </c>
      <c r="P61" s="64">
        <f t="shared" si="21"/>
        <v>0.26069364161849712</v>
      </c>
      <c r="Q61" s="33"/>
      <c r="S61" s="117">
        <f t="shared" si="35"/>
        <v>0</v>
      </c>
      <c r="T61" s="117">
        <f t="shared" si="34"/>
        <v>8890068</v>
      </c>
      <c r="U61" s="151" t="s">
        <v>788</v>
      </c>
      <c r="V61" s="152">
        <v>20</v>
      </c>
      <c r="W61" s="6">
        <v>187</v>
      </c>
      <c r="Y61" s="302">
        <f t="shared" si="23"/>
        <v>4955</v>
      </c>
      <c r="Z61" s="302"/>
      <c r="AA61" s="169">
        <f t="shared" si="30"/>
        <v>1.02</v>
      </c>
      <c r="AB61" s="168">
        <f t="shared" si="24"/>
        <v>4.7426841574167433E-2</v>
      </c>
      <c r="AC61" s="209">
        <f t="shared" si="31"/>
        <v>5190</v>
      </c>
      <c r="AD61" s="151" t="s">
        <v>788</v>
      </c>
      <c r="AE61" s="205">
        <v>20</v>
      </c>
      <c r="AF61" s="206">
        <v>202</v>
      </c>
      <c r="AG61" s="136">
        <f t="shared" si="33"/>
        <v>0.26</v>
      </c>
      <c r="AH61" s="168">
        <f t="shared" si="14"/>
        <v>8.0213903743315607E-2</v>
      </c>
      <c r="AI61" s="212">
        <f t="shared" si="15"/>
        <v>4.7426841574167433E-2</v>
      </c>
      <c r="AJ61" s="212">
        <f t="shared" si="16"/>
        <v>-3.2787062169148173E-2</v>
      </c>
    </row>
    <row r="62" spans="1:36" ht="12.95" customHeight="1" x14ac:dyDescent="0.2">
      <c r="A62" s="105">
        <f t="shared" si="19"/>
        <v>0.1</v>
      </c>
      <c r="B62" s="106">
        <f t="shared" si="12"/>
        <v>5790</v>
      </c>
      <c r="C62" s="28">
        <v>8890069</v>
      </c>
      <c r="D62" s="113">
        <f t="shared" si="25"/>
        <v>5790</v>
      </c>
      <c r="E62" s="180"/>
      <c r="F62" s="155" t="s">
        <v>383</v>
      </c>
      <c r="G62" s="43">
        <v>20</v>
      </c>
      <c r="H62" s="60">
        <v>0.26</v>
      </c>
      <c r="I62" s="46">
        <v>190</v>
      </c>
      <c r="J62" s="53">
        <f t="shared" si="26"/>
        <v>12</v>
      </c>
      <c r="K62" s="56">
        <f t="shared" si="27"/>
        <v>20</v>
      </c>
      <c r="L62" s="57">
        <f t="shared" si="28"/>
        <v>25</v>
      </c>
      <c r="M62" s="58">
        <f t="shared" si="29"/>
        <v>1.9</v>
      </c>
      <c r="N62" s="38">
        <f t="shared" si="6"/>
        <v>4249</v>
      </c>
      <c r="O62" s="63">
        <f t="shared" si="20"/>
        <v>1541</v>
      </c>
      <c r="P62" s="64">
        <f t="shared" si="21"/>
        <v>0.26614853195164073</v>
      </c>
      <c r="Q62" s="33"/>
      <c r="S62" s="117">
        <f t="shared" si="35"/>
        <v>0</v>
      </c>
      <c r="T62" s="117">
        <f t="shared" si="34"/>
        <v>8890069</v>
      </c>
      <c r="U62" s="151" t="s">
        <v>789</v>
      </c>
      <c r="V62" s="152">
        <v>20</v>
      </c>
      <c r="W62" s="6">
        <v>209</v>
      </c>
      <c r="Y62" s="302">
        <f t="shared" si="23"/>
        <v>5538</v>
      </c>
      <c r="Z62" s="302"/>
      <c r="AA62" s="169">
        <v>1.02</v>
      </c>
      <c r="AB62" s="168">
        <f t="shared" si="24"/>
        <v>4.5503791982665298E-2</v>
      </c>
      <c r="AC62" s="209">
        <f t="shared" si="31"/>
        <v>5790</v>
      </c>
      <c r="AD62" s="151" t="s">
        <v>789</v>
      </c>
      <c r="AE62" s="205">
        <v>20</v>
      </c>
      <c r="AF62" s="206">
        <v>225</v>
      </c>
      <c r="AG62" s="136">
        <f t="shared" si="33"/>
        <v>0.26</v>
      </c>
      <c r="AH62" s="168">
        <f t="shared" si="14"/>
        <v>7.6555023923444931E-2</v>
      </c>
      <c r="AI62" s="212">
        <f t="shared" si="15"/>
        <v>4.5503791982665298E-2</v>
      </c>
      <c r="AJ62" s="212">
        <f t="shared" si="16"/>
        <v>-3.1051231940779633E-2</v>
      </c>
    </row>
    <row r="63" spans="1:36" ht="12.95" customHeight="1" x14ac:dyDescent="0.2">
      <c r="A63" s="105">
        <f t="shared" si="19"/>
        <v>0.1</v>
      </c>
      <c r="B63" s="106">
        <f t="shared" si="12"/>
        <v>6190</v>
      </c>
      <c r="C63" s="28">
        <v>8890070</v>
      </c>
      <c r="D63" s="113">
        <f t="shared" si="25"/>
        <v>6190</v>
      </c>
      <c r="E63" s="180"/>
      <c r="F63" s="155" t="s">
        <v>384</v>
      </c>
      <c r="G63" s="43">
        <v>20</v>
      </c>
      <c r="H63" s="60">
        <v>0.26</v>
      </c>
      <c r="I63" s="46">
        <v>205</v>
      </c>
      <c r="J63" s="53">
        <f t="shared" si="26"/>
        <v>12</v>
      </c>
      <c r="K63" s="56">
        <f t="shared" si="27"/>
        <v>20</v>
      </c>
      <c r="L63" s="57">
        <f t="shared" si="28"/>
        <v>25</v>
      </c>
      <c r="M63" s="58">
        <f t="shared" si="29"/>
        <v>2.0499999999999998</v>
      </c>
      <c r="N63" s="38">
        <f t="shared" si="6"/>
        <v>4559</v>
      </c>
      <c r="O63" s="63">
        <f t="shared" si="20"/>
        <v>1631</v>
      </c>
      <c r="P63" s="64">
        <f t="shared" si="21"/>
        <v>0.26348949919224557</v>
      </c>
      <c r="Q63" s="33"/>
      <c r="S63" s="117">
        <f t="shared" si="35"/>
        <v>0</v>
      </c>
      <c r="T63" s="117">
        <f t="shared" si="34"/>
        <v>8890070</v>
      </c>
      <c r="U63" s="151" t="s">
        <v>790</v>
      </c>
      <c r="V63" s="152">
        <v>20</v>
      </c>
      <c r="W63" s="6">
        <v>225</v>
      </c>
      <c r="Y63" s="302">
        <f t="shared" si="23"/>
        <v>5962</v>
      </c>
      <c r="Z63" s="302"/>
      <c r="AA63" s="169">
        <f t="shared" si="30"/>
        <v>1.02</v>
      </c>
      <c r="AB63" s="168">
        <f t="shared" si="24"/>
        <v>3.8242200603824328E-2</v>
      </c>
      <c r="AC63" s="209">
        <f t="shared" si="31"/>
        <v>6190</v>
      </c>
      <c r="AD63" s="151" t="s">
        <v>790</v>
      </c>
      <c r="AE63" s="205">
        <v>20</v>
      </c>
      <c r="AF63" s="206">
        <v>243</v>
      </c>
      <c r="AG63" s="136">
        <f t="shared" si="33"/>
        <v>0.26</v>
      </c>
      <c r="AH63" s="168">
        <f t="shared" si="14"/>
        <v>8.0000000000000071E-2</v>
      </c>
      <c r="AI63" s="212">
        <f t="shared" si="15"/>
        <v>3.8242200603824328E-2</v>
      </c>
      <c r="AJ63" s="212">
        <f t="shared" si="16"/>
        <v>-4.1757799396175743E-2</v>
      </c>
    </row>
    <row r="64" spans="1:36" ht="12.95" customHeight="1" x14ac:dyDescent="0.2">
      <c r="A64" s="105">
        <f t="shared" si="19"/>
        <v>0.1</v>
      </c>
      <c r="B64" s="106">
        <f t="shared" si="12"/>
        <v>5290</v>
      </c>
      <c r="C64" s="28">
        <v>8890071</v>
      </c>
      <c r="D64" s="113">
        <f t="shared" si="25"/>
        <v>5290</v>
      </c>
      <c r="E64" s="180"/>
      <c r="F64" s="155" t="s">
        <v>385</v>
      </c>
      <c r="G64" s="43">
        <v>20</v>
      </c>
      <c r="H64" s="60">
        <v>0.26</v>
      </c>
      <c r="I64" s="46">
        <v>174</v>
      </c>
      <c r="J64" s="53">
        <f t="shared" si="26"/>
        <v>12</v>
      </c>
      <c r="K64" s="56">
        <f t="shared" si="27"/>
        <v>20</v>
      </c>
      <c r="L64" s="57">
        <f t="shared" si="28"/>
        <v>25</v>
      </c>
      <c r="M64" s="58">
        <f t="shared" si="29"/>
        <v>1.74</v>
      </c>
      <c r="N64" s="38">
        <f t="shared" si="6"/>
        <v>3919</v>
      </c>
      <c r="O64" s="63">
        <f t="shared" si="20"/>
        <v>1371</v>
      </c>
      <c r="P64" s="64">
        <f t="shared" si="21"/>
        <v>0.25916824196597354</v>
      </c>
      <c r="Q64" s="33"/>
      <c r="S64" s="117">
        <f t="shared" si="35"/>
        <v>0</v>
      </c>
      <c r="T64" s="117">
        <f t="shared" si="34"/>
        <v>8890071</v>
      </c>
      <c r="U64" s="151" t="s">
        <v>791</v>
      </c>
      <c r="V64" s="152">
        <v>20</v>
      </c>
      <c r="W64" s="6">
        <v>192</v>
      </c>
      <c r="Y64" s="302">
        <f t="shared" si="23"/>
        <v>5087</v>
      </c>
      <c r="Z64" s="302"/>
      <c r="AA64" s="169">
        <v>1.02</v>
      </c>
      <c r="AB64" s="168">
        <f t="shared" si="24"/>
        <v>3.9905641832121086E-2</v>
      </c>
      <c r="AC64" s="209">
        <f t="shared" si="31"/>
        <v>5290</v>
      </c>
      <c r="AD64" s="151" t="s">
        <v>791</v>
      </c>
      <c r="AE64" s="205">
        <v>20</v>
      </c>
      <c r="AF64" s="206">
        <v>207</v>
      </c>
      <c r="AG64" s="136">
        <f t="shared" si="33"/>
        <v>0.26</v>
      </c>
      <c r="AH64" s="168">
        <f t="shared" si="14"/>
        <v>7.8125E-2</v>
      </c>
      <c r="AI64" s="212">
        <f t="shared" si="15"/>
        <v>3.9905641832121086E-2</v>
      </c>
      <c r="AJ64" s="212">
        <f t="shared" si="16"/>
        <v>-3.8219358167878914E-2</v>
      </c>
    </row>
    <row r="65" spans="1:36" ht="12.95" customHeight="1" x14ac:dyDescent="0.2">
      <c r="A65" s="105">
        <f t="shared" si="19"/>
        <v>0.1</v>
      </c>
      <c r="B65" s="106">
        <f t="shared" si="12"/>
        <v>2290</v>
      </c>
      <c r="C65" s="28">
        <v>8890072</v>
      </c>
      <c r="D65" s="113">
        <f t="shared" si="25"/>
        <v>2290</v>
      </c>
      <c r="E65" s="180"/>
      <c r="F65" s="155" t="s">
        <v>482</v>
      </c>
      <c r="G65" s="43">
        <v>20</v>
      </c>
      <c r="H65" s="60">
        <v>0.26</v>
      </c>
      <c r="I65" s="46">
        <v>74</v>
      </c>
      <c r="J65" s="53">
        <f t="shared" si="26"/>
        <v>12</v>
      </c>
      <c r="K65" s="56">
        <f t="shared" si="27"/>
        <v>20</v>
      </c>
      <c r="L65" s="57">
        <f t="shared" si="28"/>
        <v>25</v>
      </c>
      <c r="M65" s="58">
        <f t="shared" si="29"/>
        <v>0.74</v>
      </c>
      <c r="N65" s="38">
        <f t="shared" si="6"/>
        <v>1857</v>
      </c>
      <c r="O65" s="63">
        <f t="shared" si="20"/>
        <v>433</v>
      </c>
      <c r="P65" s="64">
        <f t="shared" si="21"/>
        <v>0.18908296943231442</v>
      </c>
      <c r="Q65" s="35"/>
      <c r="S65" s="117">
        <f t="shared" si="35"/>
        <v>0</v>
      </c>
      <c r="T65" s="117">
        <f t="shared" si="34"/>
        <v>8890072</v>
      </c>
      <c r="U65" s="151" t="s">
        <v>792</v>
      </c>
      <c r="V65" s="152">
        <v>20</v>
      </c>
      <c r="W65" s="6">
        <v>83</v>
      </c>
      <c r="Y65" s="302">
        <f t="shared" si="23"/>
        <v>2199</v>
      </c>
      <c r="Z65" s="302"/>
      <c r="AA65" s="169">
        <v>1.05</v>
      </c>
      <c r="AB65" s="168">
        <f t="shared" si="24"/>
        <v>4.1382446566621267E-2</v>
      </c>
      <c r="AC65" s="209">
        <f t="shared" si="31"/>
        <v>2290</v>
      </c>
      <c r="AD65" s="151" t="s">
        <v>792</v>
      </c>
      <c r="AE65" s="205">
        <v>20</v>
      </c>
      <c r="AF65" s="206">
        <v>90</v>
      </c>
      <c r="AG65" s="136">
        <f t="shared" si="33"/>
        <v>0.26</v>
      </c>
      <c r="AH65" s="168">
        <f t="shared" si="14"/>
        <v>8.43373493975903E-2</v>
      </c>
      <c r="AI65" s="212">
        <f t="shared" si="15"/>
        <v>4.1382446566621267E-2</v>
      </c>
      <c r="AJ65" s="212">
        <f t="shared" si="16"/>
        <v>-4.2954902830969033E-2</v>
      </c>
    </row>
    <row r="66" spans="1:36" ht="12.95" customHeight="1" x14ac:dyDescent="0.2">
      <c r="A66" s="105">
        <f t="shared" si="19"/>
        <v>0.1</v>
      </c>
      <c r="B66" s="106">
        <f t="shared" si="12"/>
        <v>5290</v>
      </c>
      <c r="C66" s="28">
        <v>8890080</v>
      </c>
      <c r="D66" s="113">
        <f t="shared" si="25"/>
        <v>5290</v>
      </c>
      <c r="E66" s="180"/>
      <c r="F66" s="155" t="s">
        <v>386</v>
      </c>
      <c r="G66" s="43">
        <v>20</v>
      </c>
      <c r="H66" s="60">
        <v>0.26</v>
      </c>
      <c r="I66" s="46">
        <v>173</v>
      </c>
      <c r="J66" s="53">
        <f t="shared" si="26"/>
        <v>12</v>
      </c>
      <c r="K66" s="56">
        <f t="shared" si="27"/>
        <v>20</v>
      </c>
      <c r="L66" s="57">
        <f t="shared" si="28"/>
        <v>25</v>
      </c>
      <c r="M66" s="58">
        <f t="shared" si="29"/>
        <v>1.73</v>
      </c>
      <c r="N66" s="38">
        <f t="shared" si="6"/>
        <v>3899</v>
      </c>
      <c r="O66" s="63">
        <f t="shared" si="20"/>
        <v>1391</v>
      </c>
      <c r="P66" s="64">
        <f t="shared" si="21"/>
        <v>0.26294896030245746</v>
      </c>
      <c r="Q66" s="33"/>
      <c r="S66" s="117">
        <f t="shared" si="35"/>
        <v>0</v>
      </c>
      <c r="T66" s="117">
        <f t="shared" si="34"/>
        <v>8890080</v>
      </c>
      <c r="U66" s="151" t="s">
        <v>793</v>
      </c>
      <c r="V66" s="152">
        <v>20</v>
      </c>
      <c r="W66" s="6">
        <v>191</v>
      </c>
      <c r="Y66" s="302">
        <f t="shared" si="23"/>
        <v>5061</v>
      </c>
      <c r="Z66" s="302"/>
      <c r="AA66" s="169">
        <v>1.02</v>
      </c>
      <c r="AB66" s="168">
        <f t="shared" si="24"/>
        <v>4.5247974708555683E-2</v>
      </c>
      <c r="AC66" s="209">
        <f t="shared" si="31"/>
        <v>5290</v>
      </c>
      <c r="AD66" s="151" t="s">
        <v>793</v>
      </c>
      <c r="AE66" s="205">
        <v>20</v>
      </c>
      <c r="AF66" s="206">
        <v>206</v>
      </c>
      <c r="AG66" s="136">
        <f t="shared" si="33"/>
        <v>0.26</v>
      </c>
      <c r="AH66" s="168">
        <f t="shared" si="14"/>
        <v>7.8534031413612482E-2</v>
      </c>
      <c r="AI66" s="212">
        <f t="shared" si="15"/>
        <v>4.5247974708555683E-2</v>
      </c>
      <c r="AJ66" s="212">
        <f t="shared" si="16"/>
        <v>-3.3286056705056799E-2</v>
      </c>
    </row>
    <row r="67" spans="1:36" ht="12.95" customHeight="1" x14ac:dyDescent="0.2">
      <c r="A67" s="105">
        <f t="shared" si="19"/>
        <v>0.1</v>
      </c>
      <c r="B67" s="106">
        <f t="shared" si="12"/>
        <v>5290</v>
      </c>
      <c r="C67" s="28">
        <v>8890081</v>
      </c>
      <c r="D67" s="113">
        <f t="shared" si="25"/>
        <v>5290</v>
      </c>
      <c r="E67" s="180"/>
      <c r="F67" s="155" t="s">
        <v>387</v>
      </c>
      <c r="G67" s="43">
        <v>20</v>
      </c>
      <c r="H67" s="60">
        <v>0.26</v>
      </c>
      <c r="I67" s="46">
        <v>173</v>
      </c>
      <c r="J67" s="53">
        <f t="shared" si="26"/>
        <v>12</v>
      </c>
      <c r="K67" s="56">
        <f t="shared" si="27"/>
        <v>20</v>
      </c>
      <c r="L67" s="57">
        <f t="shared" si="28"/>
        <v>25</v>
      </c>
      <c r="M67" s="58">
        <f t="shared" si="29"/>
        <v>1.73</v>
      </c>
      <c r="N67" s="38">
        <f t="shared" si="6"/>
        <v>3899</v>
      </c>
      <c r="O67" s="63">
        <f t="shared" si="20"/>
        <v>1391</v>
      </c>
      <c r="P67" s="64">
        <f t="shared" si="21"/>
        <v>0.26294896030245746</v>
      </c>
      <c r="Q67" s="33"/>
      <c r="S67" s="117">
        <f t="shared" si="35"/>
        <v>0</v>
      </c>
      <c r="T67" s="117">
        <f t="shared" si="34"/>
        <v>8890081</v>
      </c>
      <c r="U67" s="151" t="s">
        <v>794</v>
      </c>
      <c r="V67" s="152">
        <v>20</v>
      </c>
      <c r="W67" s="6">
        <v>191</v>
      </c>
      <c r="Y67" s="302">
        <f t="shared" si="23"/>
        <v>5061</v>
      </c>
      <c r="Z67" s="302"/>
      <c r="AA67" s="169">
        <f t="shared" si="30"/>
        <v>1.02</v>
      </c>
      <c r="AB67" s="168">
        <f t="shared" si="24"/>
        <v>4.5247974708555683E-2</v>
      </c>
      <c r="AC67" s="209">
        <f t="shared" si="31"/>
        <v>5290</v>
      </c>
      <c r="AD67" s="151" t="s">
        <v>794</v>
      </c>
      <c r="AE67" s="205">
        <v>20</v>
      </c>
      <c r="AF67" s="206">
        <v>206</v>
      </c>
      <c r="AG67" s="136">
        <f t="shared" si="33"/>
        <v>0.26</v>
      </c>
      <c r="AH67" s="168">
        <f t="shared" si="14"/>
        <v>7.8534031413612482E-2</v>
      </c>
      <c r="AI67" s="212">
        <f t="shared" si="15"/>
        <v>4.5247974708555683E-2</v>
      </c>
      <c r="AJ67" s="212">
        <f t="shared" si="16"/>
        <v>-3.3286056705056799E-2</v>
      </c>
    </row>
    <row r="68" spans="1:36" ht="12.95" customHeight="1" x14ac:dyDescent="0.2">
      <c r="A68" s="105">
        <f t="shared" si="19"/>
        <v>0.1</v>
      </c>
      <c r="B68" s="106">
        <f t="shared" si="12"/>
        <v>5890</v>
      </c>
      <c r="C68" s="28">
        <v>8890082</v>
      </c>
      <c r="D68" s="113">
        <f t="shared" si="25"/>
        <v>5890</v>
      </c>
      <c r="E68" s="180"/>
      <c r="F68" s="155" t="s">
        <v>388</v>
      </c>
      <c r="G68" s="43">
        <v>20</v>
      </c>
      <c r="H68" s="60">
        <v>0.26</v>
      </c>
      <c r="I68" s="46">
        <v>194</v>
      </c>
      <c r="J68" s="53">
        <f t="shared" si="26"/>
        <v>12</v>
      </c>
      <c r="K68" s="56">
        <f t="shared" si="27"/>
        <v>20</v>
      </c>
      <c r="L68" s="57">
        <f t="shared" si="28"/>
        <v>25</v>
      </c>
      <c r="M68" s="58">
        <f t="shared" si="29"/>
        <v>1.94</v>
      </c>
      <c r="N68" s="38">
        <f t="shared" si="6"/>
        <v>4332</v>
      </c>
      <c r="O68" s="63">
        <f t="shared" si="20"/>
        <v>1558</v>
      </c>
      <c r="P68" s="64">
        <f t="shared" si="21"/>
        <v>0.26451612903225807</v>
      </c>
      <c r="Q68" s="33"/>
      <c r="S68" s="117">
        <f t="shared" si="35"/>
        <v>0</v>
      </c>
      <c r="T68" s="117">
        <f t="shared" si="34"/>
        <v>8890082</v>
      </c>
      <c r="U68" s="151" t="s">
        <v>795</v>
      </c>
      <c r="V68" s="152">
        <v>20</v>
      </c>
      <c r="W68" s="6">
        <v>213</v>
      </c>
      <c r="Y68" s="302">
        <f t="shared" si="23"/>
        <v>5644</v>
      </c>
      <c r="Z68" s="302"/>
      <c r="AA68" s="169">
        <v>1.02</v>
      </c>
      <c r="AB68" s="168">
        <f t="shared" si="24"/>
        <v>4.358610914245209E-2</v>
      </c>
      <c r="AC68" s="209">
        <f t="shared" si="31"/>
        <v>5890</v>
      </c>
      <c r="AD68" s="151" t="s">
        <v>795</v>
      </c>
      <c r="AE68" s="205">
        <v>20</v>
      </c>
      <c r="AF68" s="206">
        <v>230</v>
      </c>
      <c r="AG68" s="136">
        <f t="shared" si="33"/>
        <v>0.26</v>
      </c>
      <c r="AH68" s="168">
        <f t="shared" si="14"/>
        <v>7.9812206572769995E-2</v>
      </c>
      <c r="AI68" s="212">
        <f t="shared" si="15"/>
        <v>4.358610914245209E-2</v>
      </c>
      <c r="AJ68" s="212">
        <f t="shared" si="16"/>
        <v>-3.6226097430317905E-2</v>
      </c>
    </row>
    <row r="69" spans="1:36" ht="12.95" customHeight="1" x14ac:dyDescent="0.2">
      <c r="A69" s="105">
        <f t="shared" si="19"/>
        <v>0.1</v>
      </c>
      <c r="B69" s="106">
        <f t="shared" si="12"/>
        <v>5090</v>
      </c>
      <c r="C69" s="28">
        <v>8890083</v>
      </c>
      <c r="D69" s="113">
        <f t="shared" si="25"/>
        <v>5090</v>
      </c>
      <c r="E69" s="180"/>
      <c r="F69" s="155" t="s">
        <v>389</v>
      </c>
      <c r="G69" s="43">
        <v>20</v>
      </c>
      <c r="H69" s="60">
        <v>0.26</v>
      </c>
      <c r="I69" s="46">
        <v>168</v>
      </c>
      <c r="J69" s="53">
        <f t="shared" si="26"/>
        <v>12</v>
      </c>
      <c r="K69" s="56">
        <f t="shared" si="27"/>
        <v>20</v>
      </c>
      <c r="L69" s="57">
        <f t="shared" si="28"/>
        <v>25</v>
      </c>
      <c r="M69" s="58">
        <f t="shared" si="29"/>
        <v>1.68</v>
      </c>
      <c r="N69" s="38">
        <f t="shared" si="6"/>
        <v>3795</v>
      </c>
      <c r="O69" s="63">
        <f t="shared" si="20"/>
        <v>1295</v>
      </c>
      <c r="P69" s="64">
        <f t="shared" si="21"/>
        <v>0.25442043222003929</v>
      </c>
      <c r="Q69" s="33"/>
      <c r="S69" s="117">
        <f t="shared" si="35"/>
        <v>0</v>
      </c>
      <c r="T69" s="117">
        <f t="shared" si="34"/>
        <v>8890083</v>
      </c>
      <c r="U69" s="151" t="s">
        <v>796</v>
      </c>
      <c r="V69" s="152">
        <v>20</v>
      </c>
      <c r="W69" s="6">
        <v>185</v>
      </c>
      <c r="Y69" s="302">
        <f t="shared" si="23"/>
        <v>4902</v>
      </c>
      <c r="Z69" s="302"/>
      <c r="AA69" s="169">
        <f t="shared" si="30"/>
        <v>1.02</v>
      </c>
      <c r="AB69" s="168">
        <f t="shared" si="24"/>
        <v>3.8351693186454483E-2</v>
      </c>
      <c r="AC69" s="209">
        <f t="shared" si="31"/>
        <v>5090</v>
      </c>
      <c r="AD69" s="151" t="s">
        <v>796</v>
      </c>
      <c r="AE69" s="205">
        <v>20</v>
      </c>
      <c r="AF69" s="206">
        <v>200</v>
      </c>
      <c r="AG69" s="136">
        <f t="shared" si="33"/>
        <v>0.26</v>
      </c>
      <c r="AH69" s="168">
        <f t="shared" si="14"/>
        <v>8.1081081081081141E-2</v>
      </c>
      <c r="AI69" s="212">
        <f t="shared" si="15"/>
        <v>3.8351693186454483E-2</v>
      </c>
      <c r="AJ69" s="212">
        <f t="shared" si="16"/>
        <v>-4.2729387894626658E-2</v>
      </c>
    </row>
    <row r="70" spans="1:36" ht="12.95" customHeight="1" x14ac:dyDescent="0.2">
      <c r="A70" s="105">
        <f t="shared" si="19"/>
        <v>0.1</v>
      </c>
      <c r="B70" s="106">
        <f t="shared" si="12"/>
        <v>4490</v>
      </c>
      <c r="C70" s="28">
        <v>8890084</v>
      </c>
      <c r="D70" s="113">
        <f t="shared" si="25"/>
        <v>4490</v>
      </c>
      <c r="E70" s="180"/>
      <c r="F70" s="155" t="s">
        <v>390</v>
      </c>
      <c r="G70" s="43">
        <v>20</v>
      </c>
      <c r="H70" s="60">
        <v>0.26</v>
      </c>
      <c r="I70" s="46">
        <v>147</v>
      </c>
      <c r="J70" s="53">
        <f t="shared" si="26"/>
        <v>12</v>
      </c>
      <c r="K70" s="56">
        <f t="shared" si="27"/>
        <v>20</v>
      </c>
      <c r="L70" s="57">
        <f t="shared" si="28"/>
        <v>25</v>
      </c>
      <c r="M70" s="58">
        <f t="shared" si="29"/>
        <v>1.47</v>
      </c>
      <c r="N70" s="38">
        <f t="shared" si="6"/>
        <v>3362</v>
      </c>
      <c r="O70" s="63">
        <f t="shared" si="20"/>
        <v>1128</v>
      </c>
      <c r="P70" s="64">
        <f t="shared" si="21"/>
        <v>0.25122494432071268</v>
      </c>
      <c r="Q70" s="33"/>
      <c r="S70" s="117">
        <f t="shared" si="35"/>
        <v>0</v>
      </c>
      <c r="T70" s="117">
        <f t="shared" si="34"/>
        <v>8890084</v>
      </c>
      <c r="U70" s="151" t="s">
        <v>797</v>
      </c>
      <c r="V70" s="152">
        <v>20</v>
      </c>
      <c r="W70" s="6">
        <v>162</v>
      </c>
      <c r="Y70" s="302">
        <f t="shared" si="23"/>
        <v>4292</v>
      </c>
      <c r="Z70" s="302"/>
      <c r="AA70" s="169">
        <f t="shared" si="30"/>
        <v>1.02</v>
      </c>
      <c r="AB70" s="168">
        <f t="shared" si="24"/>
        <v>4.6132339235787523E-2</v>
      </c>
      <c r="AC70" s="209">
        <f t="shared" si="31"/>
        <v>4490</v>
      </c>
      <c r="AD70" s="151" t="s">
        <v>797</v>
      </c>
      <c r="AE70" s="205">
        <v>20</v>
      </c>
      <c r="AF70" s="206">
        <v>176</v>
      </c>
      <c r="AG70" s="136">
        <f t="shared" si="33"/>
        <v>0.26</v>
      </c>
      <c r="AH70" s="168">
        <f t="shared" si="14"/>
        <v>8.6419753086419693E-2</v>
      </c>
      <c r="AI70" s="212">
        <f t="shared" si="15"/>
        <v>4.6132339235787523E-2</v>
      </c>
      <c r="AJ70" s="212">
        <f t="shared" si="16"/>
        <v>-4.028741385063217E-2</v>
      </c>
    </row>
    <row r="71" spans="1:36" ht="12.95" customHeight="1" x14ac:dyDescent="0.2">
      <c r="A71" s="105">
        <f t="shared" si="19"/>
        <v>0.1</v>
      </c>
      <c r="B71" s="106">
        <f t="shared" si="12"/>
        <v>4490</v>
      </c>
      <c r="C71" s="28">
        <v>8890085</v>
      </c>
      <c r="D71" s="113">
        <f t="shared" si="25"/>
        <v>4490</v>
      </c>
      <c r="E71" s="180"/>
      <c r="F71" s="155" t="s">
        <v>391</v>
      </c>
      <c r="G71" s="43">
        <v>20</v>
      </c>
      <c r="H71" s="60">
        <v>0.26</v>
      </c>
      <c r="I71" s="46">
        <v>147</v>
      </c>
      <c r="J71" s="53">
        <f t="shared" si="26"/>
        <v>12</v>
      </c>
      <c r="K71" s="56">
        <f t="shared" si="27"/>
        <v>20</v>
      </c>
      <c r="L71" s="57">
        <f t="shared" si="28"/>
        <v>25</v>
      </c>
      <c r="M71" s="58">
        <f t="shared" si="29"/>
        <v>1.47</v>
      </c>
      <c r="N71" s="38">
        <f t="shared" ref="N71:N145" si="36">CEILING(((I71*(1-H71)+J71+M71)*$N$8),1)-0</f>
        <v>3362</v>
      </c>
      <c r="O71" s="63">
        <f t="shared" si="20"/>
        <v>1128</v>
      </c>
      <c r="P71" s="64">
        <f t="shared" si="21"/>
        <v>0.25122494432071268</v>
      </c>
      <c r="Q71" s="33"/>
      <c r="S71" s="117">
        <f t="shared" ref="S71:S80" si="37">T71-AD71</f>
        <v>0</v>
      </c>
      <c r="T71" s="117">
        <f t="shared" si="34"/>
        <v>8890085</v>
      </c>
      <c r="U71" s="151" t="s">
        <v>798</v>
      </c>
      <c r="V71" s="152">
        <v>20</v>
      </c>
      <c r="W71" s="6">
        <v>162</v>
      </c>
      <c r="Y71" s="302">
        <f t="shared" si="23"/>
        <v>4292</v>
      </c>
      <c r="Z71" s="302"/>
      <c r="AA71" s="169">
        <f t="shared" si="30"/>
        <v>1.02</v>
      </c>
      <c r="AB71" s="168">
        <f t="shared" si="24"/>
        <v>4.6132339235787523E-2</v>
      </c>
      <c r="AC71" s="209">
        <f t="shared" si="31"/>
        <v>4490</v>
      </c>
      <c r="AD71" s="151" t="s">
        <v>798</v>
      </c>
      <c r="AE71" s="205">
        <v>20</v>
      </c>
      <c r="AF71" s="206">
        <v>176</v>
      </c>
      <c r="AG71" s="136">
        <f t="shared" si="33"/>
        <v>0.26</v>
      </c>
      <c r="AH71" s="168">
        <f t="shared" si="14"/>
        <v>8.6419753086419693E-2</v>
      </c>
      <c r="AI71" s="212">
        <f t="shared" si="15"/>
        <v>4.6132339235787523E-2</v>
      </c>
      <c r="AJ71" s="212">
        <f t="shared" si="16"/>
        <v>-4.028741385063217E-2</v>
      </c>
    </row>
    <row r="72" spans="1:36" ht="12.95" customHeight="1" x14ac:dyDescent="0.2">
      <c r="A72" s="105">
        <f t="shared" si="19"/>
        <v>0.1</v>
      </c>
      <c r="B72" s="106">
        <f t="shared" si="12"/>
        <v>4990</v>
      </c>
      <c r="C72" s="28">
        <v>8890086</v>
      </c>
      <c r="D72" s="113">
        <f t="shared" si="25"/>
        <v>4990</v>
      </c>
      <c r="E72" s="180"/>
      <c r="F72" s="155" t="s">
        <v>392</v>
      </c>
      <c r="G72" s="43">
        <v>20</v>
      </c>
      <c r="H72" s="60">
        <v>0.26</v>
      </c>
      <c r="I72" s="46">
        <v>163</v>
      </c>
      <c r="J72" s="53">
        <f t="shared" si="26"/>
        <v>12</v>
      </c>
      <c r="K72" s="56">
        <f t="shared" si="27"/>
        <v>20</v>
      </c>
      <c r="L72" s="57">
        <f t="shared" si="28"/>
        <v>25</v>
      </c>
      <c r="M72" s="58">
        <f t="shared" si="29"/>
        <v>1.63</v>
      </c>
      <c r="N72" s="38">
        <f t="shared" si="36"/>
        <v>3692</v>
      </c>
      <c r="O72" s="63">
        <f t="shared" si="20"/>
        <v>1298</v>
      </c>
      <c r="P72" s="64">
        <f t="shared" si="21"/>
        <v>0.26012024048096194</v>
      </c>
      <c r="Q72" s="33"/>
      <c r="S72" s="117">
        <f t="shared" si="37"/>
        <v>0</v>
      </c>
      <c r="T72" s="117">
        <f t="shared" si="34"/>
        <v>8890086</v>
      </c>
      <c r="U72" s="151" t="s">
        <v>799</v>
      </c>
      <c r="V72" s="152">
        <v>20</v>
      </c>
      <c r="W72" s="6">
        <v>179</v>
      </c>
      <c r="Y72" s="302">
        <f t="shared" si="23"/>
        <v>4743</v>
      </c>
      <c r="Z72" s="302"/>
      <c r="AA72" s="169">
        <v>1.02</v>
      </c>
      <c r="AB72" s="168">
        <f t="shared" si="24"/>
        <v>5.207674467636525E-2</v>
      </c>
      <c r="AC72" s="209">
        <f t="shared" si="31"/>
        <v>4990</v>
      </c>
      <c r="AD72" s="151" t="s">
        <v>799</v>
      </c>
      <c r="AE72" s="205">
        <v>20</v>
      </c>
      <c r="AF72" s="206">
        <v>194</v>
      </c>
      <c r="AG72" s="136">
        <f t="shared" si="33"/>
        <v>0.26</v>
      </c>
      <c r="AH72" s="168">
        <f t="shared" si="14"/>
        <v>8.3798882681564324E-2</v>
      </c>
      <c r="AI72" s="212">
        <f t="shared" si="15"/>
        <v>5.207674467636525E-2</v>
      </c>
      <c r="AJ72" s="212">
        <f t="shared" si="16"/>
        <v>-3.1722138005199074E-2</v>
      </c>
    </row>
    <row r="73" spans="1:36" ht="12.95" customHeight="1" x14ac:dyDescent="0.2">
      <c r="A73" s="105">
        <f t="shared" si="19"/>
        <v>0.1</v>
      </c>
      <c r="B73" s="106">
        <f t="shared" si="12"/>
        <v>3990</v>
      </c>
      <c r="C73" s="28">
        <v>8890087</v>
      </c>
      <c r="D73" s="113">
        <f t="shared" si="25"/>
        <v>3990</v>
      </c>
      <c r="E73" s="180"/>
      <c r="F73" s="155" t="s">
        <v>393</v>
      </c>
      <c r="G73" s="43">
        <v>20</v>
      </c>
      <c r="H73" s="60">
        <v>0.26</v>
      </c>
      <c r="I73" s="46">
        <v>131</v>
      </c>
      <c r="J73" s="53">
        <f t="shared" si="26"/>
        <v>12</v>
      </c>
      <c r="K73" s="56">
        <f t="shared" si="27"/>
        <v>20</v>
      </c>
      <c r="L73" s="57">
        <f t="shared" si="28"/>
        <v>25</v>
      </c>
      <c r="M73" s="58">
        <f t="shared" si="29"/>
        <v>1.31</v>
      </c>
      <c r="N73" s="38">
        <f t="shared" si="36"/>
        <v>3032</v>
      </c>
      <c r="O73" s="63">
        <f t="shared" si="20"/>
        <v>958</v>
      </c>
      <c r="P73" s="64">
        <f t="shared" si="21"/>
        <v>0.24010025062656642</v>
      </c>
      <c r="Q73" s="33"/>
      <c r="S73" s="117">
        <f t="shared" si="37"/>
        <v>0</v>
      </c>
      <c r="T73" s="117">
        <f t="shared" si="34"/>
        <v>8890087</v>
      </c>
      <c r="U73" s="151" t="s">
        <v>800</v>
      </c>
      <c r="V73" s="152">
        <v>20</v>
      </c>
      <c r="W73" s="6">
        <v>144</v>
      </c>
      <c r="Y73" s="302">
        <f t="shared" si="23"/>
        <v>3815</v>
      </c>
      <c r="Z73" s="302"/>
      <c r="AA73" s="169">
        <f t="shared" ref="AA73:AA132" si="38">AA72</f>
        <v>1.02</v>
      </c>
      <c r="AB73" s="168">
        <f t="shared" si="24"/>
        <v>4.587155963302747E-2</v>
      </c>
      <c r="AC73" s="209">
        <f t="shared" si="31"/>
        <v>3990</v>
      </c>
      <c r="AD73" s="151" t="s">
        <v>800</v>
      </c>
      <c r="AE73" s="205">
        <v>20</v>
      </c>
      <c r="AF73" s="206">
        <v>156</v>
      </c>
      <c r="AG73" s="136">
        <f t="shared" si="33"/>
        <v>0.26</v>
      </c>
      <c r="AH73" s="168">
        <f t="shared" si="14"/>
        <v>8.3333333333333259E-2</v>
      </c>
      <c r="AI73" s="212">
        <f t="shared" si="15"/>
        <v>4.587155963302747E-2</v>
      </c>
      <c r="AJ73" s="212">
        <f t="shared" si="16"/>
        <v>-3.7461773700305789E-2</v>
      </c>
    </row>
    <row r="74" spans="1:36" ht="12.95" customHeight="1" x14ac:dyDescent="0.2">
      <c r="A74" s="105">
        <f t="shared" si="19"/>
        <v>0.1</v>
      </c>
      <c r="B74" s="106">
        <f t="shared" si="12"/>
        <v>6390</v>
      </c>
      <c r="C74" s="28">
        <v>8890088</v>
      </c>
      <c r="D74" s="113">
        <f t="shared" si="25"/>
        <v>6390</v>
      </c>
      <c r="E74" s="180"/>
      <c r="F74" s="155" t="s">
        <v>459</v>
      </c>
      <c r="G74" s="43">
        <v>20</v>
      </c>
      <c r="H74" s="60">
        <v>0.26</v>
      </c>
      <c r="I74" s="46">
        <v>209</v>
      </c>
      <c r="J74" s="53">
        <f t="shared" si="26"/>
        <v>12</v>
      </c>
      <c r="K74" s="56">
        <f t="shared" si="27"/>
        <v>20</v>
      </c>
      <c r="L74" s="57">
        <f t="shared" si="28"/>
        <v>25</v>
      </c>
      <c r="M74" s="58">
        <f t="shared" si="29"/>
        <v>2.09</v>
      </c>
      <c r="N74" s="38">
        <f t="shared" si="36"/>
        <v>4641</v>
      </c>
      <c r="O74" s="63">
        <f t="shared" si="20"/>
        <v>1749</v>
      </c>
      <c r="P74" s="64">
        <f t="shared" si="21"/>
        <v>0.27370892018779341</v>
      </c>
      <c r="Q74" s="33"/>
      <c r="S74" s="117">
        <f t="shared" si="37"/>
        <v>0</v>
      </c>
      <c r="T74" s="117">
        <f t="shared" si="34"/>
        <v>8890088</v>
      </c>
      <c r="U74" s="151" t="s">
        <v>801</v>
      </c>
      <c r="V74" s="152">
        <v>20</v>
      </c>
      <c r="W74" s="6">
        <v>230</v>
      </c>
      <c r="Y74" s="302">
        <f t="shared" si="23"/>
        <v>6094</v>
      </c>
      <c r="Z74" s="302"/>
      <c r="AA74" s="169">
        <v>1.03</v>
      </c>
      <c r="AB74" s="168">
        <f t="shared" si="24"/>
        <v>4.8572366261896871E-2</v>
      </c>
      <c r="AC74" s="209">
        <f t="shared" si="31"/>
        <v>6390</v>
      </c>
      <c r="AD74" s="151" t="s">
        <v>801</v>
      </c>
      <c r="AE74" s="205">
        <v>20</v>
      </c>
      <c r="AF74" s="206">
        <v>248</v>
      </c>
      <c r="AG74" s="136">
        <f t="shared" si="33"/>
        <v>0.26</v>
      </c>
      <c r="AH74" s="168">
        <f t="shared" si="14"/>
        <v>7.8260869565217384E-2</v>
      </c>
      <c r="AI74" s="212">
        <f t="shared" si="15"/>
        <v>4.8572366261896871E-2</v>
      </c>
      <c r="AJ74" s="212">
        <f t="shared" si="16"/>
        <v>-2.9688503303320513E-2</v>
      </c>
    </row>
    <row r="75" spans="1:36" ht="12.95" customHeight="1" x14ac:dyDescent="0.2">
      <c r="A75" s="105">
        <f t="shared" si="19"/>
        <v>0.1</v>
      </c>
      <c r="B75" s="106">
        <f t="shared" ref="B75:B138" si="39">AC75</f>
        <v>8690</v>
      </c>
      <c r="C75" s="28">
        <v>8890089</v>
      </c>
      <c r="D75" s="113">
        <f t="shared" si="25"/>
        <v>8690</v>
      </c>
      <c r="E75" s="180"/>
      <c r="F75" s="155" t="s">
        <v>460</v>
      </c>
      <c r="G75" s="43">
        <v>20</v>
      </c>
      <c r="H75" s="60">
        <v>0.26</v>
      </c>
      <c r="I75" s="46">
        <v>288</v>
      </c>
      <c r="J75" s="53">
        <f t="shared" si="26"/>
        <v>12</v>
      </c>
      <c r="K75" s="56">
        <f t="shared" si="27"/>
        <v>20</v>
      </c>
      <c r="L75" s="57">
        <f t="shared" si="28"/>
        <v>25</v>
      </c>
      <c r="M75" s="58">
        <f t="shared" si="29"/>
        <v>2.88</v>
      </c>
      <c r="N75" s="38">
        <f t="shared" si="36"/>
        <v>6270</v>
      </c>
      <c r="O75" s="63">
        <f t="shared" si="20"/>
        <v>2420</v>
      </c>
      <c r="P75" s="64">
        <f t="shared" si="21"/>
        <v>0.27848101265822783</v>
      </c>
      <c r="Q75" s="33"/>
      <c r="S75" s="117">
        <f t="shared" si="37"/>
        <v>0</v>
      </c>
      <c r="T75" s="117">
        <f t="shared" si="34"/>
        <v>8890089</v>
      </c>
      <c r="U75" s="151" t="s">
        <v>802</v>
      </c>
      <c r="V75" s="152">
        <v>20</v>
      </c>
      <c r="W75" s="6">
        <v>316</v>
      </c>
      <c r="Y75" s="302">
        <f t="shared" si="23"/>
        <v>8373</v>
      </c>
      <c r="Z75" s="302"/>
      <c r="AA75" s="169">
        <v>1.02</v>
      </c>
      <c r="AB75" s="168">
        <f t="shared" si="24"/>
        <v>3.785978741191931E-2</v>
      </c>
      <c r="AC75" s="209">
        <f t="shared" si="31"/>
        <v>8690</v>
      </c>
      <c r="AD75" s="151" t="s">
        <v>802</v>
      </c>
      <c r="AE75" s="205">
        <v>20</v>
      </c>
      <c r="AF75" s="206">
        <v>341</v>
      </c>
      <c r="AG75" s="136">
        <f t="shared" si="33"/>
        <v>0.26</v>
      </c>
      <c r="AH75" s="168">
        <f t="shared" ref="AH75:AH138" si="40">AF75/W75-1</f>
        <v>7.9113924050632889E-2</v>
      </c>
      <c r="AI75" s="212">
        <f t="shared" ref="AI75:AI138" si="41">AC75/Y75-1</f>
        <v>3.785978741191931E-2</v>
      </c>
      <c r="AJ75" s="212">
        <f t="shared" ref="AJ75:AJ138" si="42">AI75-AH75</f>
        <v>-4.1254136638713579E-2</v>
      </c>
    </row>
    <row r="76" spans="1:36" ht="12.95" customHeight="1" x14ac:dyDescent="0.2">
      <c r="A76" s="105">
        <f t="shared" si="19"/>
        <v>0.1</v>
      </c>
      <c r="B76" s="106">
        <f t="shared" si="39"/>
        <v>5290</v>
      </c>
      <c r="C76" s="28">
        <v>8890100</v>
      </c>
      <c r="D76" s="113">
        <f t="shared" si="25"/>
        <v>5290</v>
      </c>
      <c r="E76" s="180"/>
      <c r="F76" s="155" t="s">
        <v>394</v>
      </c>
      <c r="G76" s="43">
        <v>20</v>
      </c>
      <c r="H76" s="60">
        <v>0.26</v>
      </c>
      <c r="I76" s="46">
        <v>173</v>
      </c>
      <c r="J76" s="53">
        <f t="shared" si="26"/>
        <v>12</v>
      </c>
      <c r="K76" s="56">
        <f t="shared" si="27"/>
        <v>20</v>
      </c>
      <c r="L76" s="57">
        <f t="shared" si="28"/>
        <v>25</v>
      </c>
      <c r="M76" s="58">
        <f t="shared" si="29"/>
        <v>1.73</v>
      </c>
      <c r="N76" s="38">
        <f t="shared" si="36"/>
        <v>3899</v>
      </c>
      <c r="O76" s="63">
        <f t="shared" si="20"/>
        <v>1391</v>
      </c>
      <c r="P76" s="64">
        <f t="shared" si="21"/>
        <v>0.26294896030245746</v>
      </c>
      <c r="Q76" s="33"/>
      <c r="S76" s="117">
        <f t="shared" si="37"/>
        <v>0</v>
      </c>
      <c r="T76" s="117">
        <f t="shared" si="34"/>
        <v>8890100</v>
      </c>
      <c r="U76" s="151" t="s">
        <v>803</v>
      </c>
      <c r="V76" s="152">
        <v>20</v>
      </c>
      <c r="W76" s="6">
        <v>191</v>
      </c>
      <c r="Y76" s="302">
        <f t="shared" si="23"/>
        <v>5061</v>
      </c>
      <c r="Z76" s="302"/>
      <c r="AA76" s="169">
        <v>1.02</v>
      </c>
      <c r="AB76" s="168">
        <f t="shared" si="24"/>
        <v>4.5247974708555683E-2</v>
      </c>
      <c r="AC76" s="209">
        <f t="shared" si="31"/>
        <v>5290</v>
      </c>
      <c r="AD76" s="151" t="s">
        <v>803</v>
      </c>
      <c r="AE76" s="205">
        <v>20</v>
      </c>
      <c r="AF76" s="206">
        <v>206</v>
      </c>
      <c r="AG76" s="136">
        <f t="shared" si="33"/>
        <v>0.26</v>
      </c>
      <c r="AH76" s="168">
        <f t="shared" si="40"/>
        <v>7.8534031413612482E-2</v>
      </c>
      <c r="AI76" s="212">
        <f t="shared" si="41"/>
        <v>4.5247974708555683E-2</v>
      </c>
      <c r="AJ76" s="212">
        <f t="shared" si="42"/>
        <v>-3.3286056705056799E-2</v>
      </c>
    </row>
    <row r="77" spans="1:36" ht="12.95" customHeight="1" x14ac:dyDescent="0.2">
      <c r="A77" s="105">
        <f t="shared" si="19"/>
        <v>0.1</v>
      </c>
      <c r="B77" s="106">
        <f t="shared" si="39"/>
        <v>5290</v>
      </c>
      <c r="C77" s="28">
        <v>8890101</v>
      </c>
      <c r="D77" s="113">
        <f t="shared" si="25"/>
        <v>5290</v>
      </c>
      <c r="E77" s="180"/>
      <c r="F77" s="155" t="s">
        <v>395</v>
      </c>
      <c r="G77" s="43">
        <v>20</v>
      </c>
      <c r="H77" s="60">
        <v>0.26</v>
      </c>
      <c r="I77" s="46">
        <v>173</v>
      </c>
      <c r="J77" s="53">
        <f t="shared" si="26"/>
        <v>12</v>
      </c>
      <c r="K77" s="56">
        <f t="shared" si="27"/>
        <v>20</v>
      </c>
      <c r="L77" s="57">
        <f t="shared" si="28"/>
        <v>25</v>
      </c>
      <c r="M77" s="58">
        <f t="shared" si="29"/>
        <v>1.73</v>
      </c>
      <c r="N77" s="38">
        <f t="shared" si="36"/>
        <v>3899</v>
      </c>
      <c r="O77" s="63">
        <f t="shared" si="20"/>
        <v>1391</v>
      </c>
      <c r="P77" s="64">
        <f t="shared" si="21"/>
        <v>0.26294896030245746</v>
      </c>
      <c r="Q77" s="33"/>
      <c r="S77" s="117">
        <f t="shared" si="37"/>
        <v>0</v>
      </c>
      <c r="T77" s="117">
        <f t="shared" si="34"/>
        <v>8890101</v>
      </c>
      <c r="U77" s="151" t="s">
        <v>804</v>
      </c>
      <c r="V77" s="152">
        <v>20</v>
      </c>
      <c r="W77" s="6">
        <v>191</v>
      </c>
      <c r="Y77" s="302">
        <f t="shared" si="23"/>
        <v>5061</v>
      </c>
      <c r="Z77" s="302"/>
      <c r="AA77" s="169">
        <f t="shared" si="38"/>
        <v>1.02</v>
      </c>
      <c r="AB77" s="168">
        <f t="shared" si="24"/>
        <v>4.5247974708555683E-2</v>
      </c>
      <c r="AC77" s="209">
        <f t="shared" si="31"/>
        <v>5290</v>
      </c>
      <c r="AD77" s="151" t="s">
        <v>804</v>
      </c>
      <c r="AE77" s="205">
        <v>20</v>
      </c>
      <c r="AF77" s="206">
        <v>206</v>
      </c>
      <c r="AG77" s="136">
        <f t="shared" si="33"/>
        <v>0.26</v>
      </c>
      <c r="AH77" s="168">
        <f t="shared" si="40"/>
        <v>7.8534031413612482E-2</v>
      </c>
      <c r="AI77" s="212">
        <f t="shared" si="41"/>
        <v>4.5247974708555683E-2</v>
      </c>
      <c r="AJ77" s="212">
        <f t="shared" si="42"/>
        <v>-3.3286056705056799E-2</v>
      </c>
    </row>
    <row r="78" spans="1:36" ht="12.95" customHeight="1" x14ac:dyDescent="0.2">
      <c r="A78" s="105">
        <f t="shared" si="19"/>
        <v>0.1</v>
      </c>
      <c r="B78" s="106">
        <f t="shared" si="39"/>
        <v>5290</v>
      </c>
      <c r="C78" s="28">
        <v>8890102</v>
      </c>
      <c r="D78" s="113">
        <f t="shared" si="25"/>
        <v>5290</v>
      </c>
      <c r="E78" s="180"/>
      <c r="F78" s="155" t="s">
        <v>198</v>
      </c>
      <c r="G78" s="43">
        <v>20</v>
      </c>
      <c r="H78" s="60">
        <v>0.26</v>
      </c>
      <c r="I78" s="46">
        <v>173</v>
      </c>
      <c r="J78" s="53">
        <f t="shared" si="26"/>
        <v>12</v>
      </c>
      <c r="K78" s="56">
        <f t="shared" si="27"/>
        <v>20</v>
      </c>
      <c r="L78" s="57">
        <f t="shared" si="28"/>
        <v>25</v>
      </c>
      <c r="M78" s="58">
        <f t="shared" si="29"/>
        <v>1.73</v>
      </c>
      <c r="N78" s="38">
        <f t="shared" si="36"/>
        <v>3899</v>
      </c>
      <c r="O78" s="63">
        <f t="shared" si="20"/>
        <v>1391</v>
      </c>
      <c r="P78" s="64">
        <f t="shared" si="21"/>
        <v>0.26294896030245746</v>
      </c>
      <c r="Q78" s="33"/>
      <c r="S78" s="117">
        <f t="shared" si="37"/>
        <v>0</v>
      </c>
      <c r="T78" s="117">
        <f t="shared" si="34"/>
        <v>8890102</v>
      </c>
      <c r="U78" s="151" t="s">
        <v>805</v>
      </c>
      <c r="V78" s="152">
        <v>20</v>
      </c>
      <c r="W78" s="6">
        <v>191</v>
      </c>
      <c r="Y78" s="302">
        <f t="shared" si="23"/>
        <v>5061</v>
      </c>
      <c r="Z78" s="302"/>
      <c r="AA78" s="169">
        <f t="shared" si="38"/>
        <v>1.02</v>
      </c>
      <c r="AB78" s="168">
        <f t="shared" si="24"/>
        <v>4.5247974708555683E-2</v>
      </c>
      <c r="AC78" s="209">
        <f t="shared" si="31"/>
        <v>5290</v>
      </c>
      <c r="AD78" s="151" t="s">
        <v>805</v>
      </c>
      <c r="AE78" s="205">
        <v>20</v>
      </c>
      <c r="AF78" s="206">
        <v>206</v>
      </c>
      <c r="AG78" s="136">
        <f t="shared" si="33"/>
        <v>0.26</v>
      </c>
      <c r="AH78" s="168">
        <f t="shared" si="40"/>
        <v>7.8534031413612482E-2</v>
      </c>
      <c r="AI78" s="212">
        <f t="shared" si="41"/>
        <v>4.5247974708555683E-2</v>
      </c>
      <c r="AJ78" s="212">
        <f t="shared" si="42"/>
        <v>-3.3286056705056799E-2</v>
      </c>
    </row>
    <row r="79" spans="1:36" ht="12.95" customHeight="1" x14ac:dyDescent="0.2">
      <c r="A79" s="105">
        <f t="shared" si="19"/>
        <v>0.1</v>
      </c>
      <c r="B79" s="106">
        <f t="shared" si="39"/>
        <v>5290</v>
      </c>
      <c r="C79" s="28">
        <v>8890103</v>
      </c>
      <c r="D79" s="113">
        <f t="shared" si="25"/>
        <v>5290</v>
      </c>
      <c r="E79" s="180"/>
      <c r="F79" s="155" t="s">
        <v>199</v>
      </c>
      <c r="G79" s="43">
        <v>20</v>
      </c>
      <c r="H79" s="60">
        <v>0.26</v>
      </c>
      <c r="I79" s="46">
        <v>173</v>
      </c>
      <c r="J79" s="53">
        <f t="shared" si="26"/>
        <v>12</v>
      </c>
      <c r="K79" s="56">
        <f t="shared" si="27"/>
        <v>20</v>
      </c>
      <c r="L79" s="57">
        <f t="shared" si="28"/>
        <v>25</v>
      </c>
      <c r="M79" s="58">
        <f t="shared" si="29"/>
        <v>1.73</v>
      </c>
      <c r="N79" s="38">
        <f t="shared" si="36"/>
        <v>3899</v>
      </c>
      <c r="O79" s="63">
        <f t="shared" si="20"/>
        <v>1391</v>
      </c>
      <c r="P79" s="64">
        <f t="shared" si="21"/>
        <v>0.26294896030245746</v>
      </c>
      <c r="Q79" s="33"/>
      <c r="S79" s="117">
        <f t="shared" si="37"/>
        <v>0</v>
      </c>
      <c r="T79" s="117">
        <f t="shared" si="34"/>
        <v>8890103</v>
      </c>
      <c r="U79" s="151" t="s">
        <v>806</v>
      </c>
      <c r="V79" s="152">
        <v>20</v>
      </c>
      <c r="W79" s="6">
        <v>191</v>
      </c>
      <c r="Y79" s="302">
        <f t="shared" si="23"/>
        <v>5061</v>
      </c>
      <c r="Z79" s="302"/>
      <c r="AA79" s="169">
        <f t="shared" si="38"/>
        <v>1.02</v>
      </c>
      <c r="AB79" s="168">
        <f t="shared" si="24"/>
        <v>4.5247974708555683E-2</v>
      </c>
      <c r="AC79" s="209">
        <f t="shared" si="31"/>
        <v>5290</v>
      </c>
      <c r="AD79" s="151" t="s">
        <v>806</v>
      </c>
      <c r="AE79" s="205">
        <v>20</v>
      </c>
      <c r="AF79" s="206">
        <v>206</v>
      </c>
      <c r="AG79" s="136">
        <f t="shared" si="33"/>
        <v>0.26</v>
      </c>
      <c r="AH79" s="168">
        <f t="shared" si="40"/>
        <v>7.8534031413612482E-2</v>
      </c>
      <c r="AI79" s="212">
        <f t="shared" si="41"/>
        <v>4.5247974708555683E-2</v>
      </c>
      <c r="AJ79" s="212">
        <f t="shared" si="42"/>
        <v>-3.3286056705056799E-2</v>
      </c>
    </row>
    <row r="80" spans="1:36" ht="12.95" customHeight="1" x14ac:dyDescent="0.2">
      <c r="A80" s="105">
        <f t="shared" ref="A80" si="43">IF(H80&lt;19%,0.05,0.1)</f>
        <v>0.1</v>
      </c>
      <c r="B80" s="106">
        <f t="shared" si="39"/>
        <v>5290</v>
      </c>
      <c r="C80" s="28">
        <v>8890104</v>
      </c>
      <c r="D80" s="113">
        <f t="shared" si="25"/>
        <v>5290</v>
      </c>
      <c r="E80" s="180"/>
      <c r="F80" s="155" t="s">
        <v>396</v>
      </c>
      <c r="G80" s="43">
        <v>20</v>
      </c>
      <c r="H80" s="60">
        <v>0.26</v>
      </c>
      <c r="I80" s="46">
        <v>173</v>
      </c>
      <c r="J80" s="53">
        <f t="shared" si="26"/>
        <v>12</v>
      </c>
      <c r="K80" s="56">
        <f t="shared" si="27"/>
        <v>20</v>
      </c>
      <c r="L80" s="57">
        <f t="shared" si="28"/>
        <v>25</v>
      </c>
      <c r="M80" s="58">
        <f t="shared" si="29"/>
        <v>1.73</v>
      </c>
      <c r="N80" s="38">
        <f t="shared" si="36"/>
        <v>3899</v>
      </c>
      <c r="O80" s="63">
        <f t="shared" si="20"/>
        <v>1391</v>
      </c>
      <c r="P80" s="64">
        <f t="shared" si="21"/>
        <v>0.26294896030245746</v>
      </c>
      <c r="Q80" s="33"/>
      <c r="S80" s="117">
        <f t="shared" si="37"/>
        <v>0</v>
      </c>
      <c r="T80" s="117">
        <f t="shared" si="34"/>
        <v>8890104</v>
      </c>
      <c r="U80" s="151" t="s">
        <v>807</v>
      </c>
      <c r="V80" s="152">
        <v>20</v>
      </c>
      <c r="W80" s="6">
        <v>191</v>
      </c>
      <c r="Y80" s="302">
        <f t="shared" si="23"/>
        <v>5061</v>
      </c>
      <c r="Z80" s="302"/>
      <c r="AA80" s="169">
        <f t="shared" si="38"/>
        <v>1.02</v>
      </c>
      <c r="AB80" s="168">
        <f t="shared" si="24"/>
        <v>4.5247974708555683E-2</v>
      </c>
      <c r="AC80" s="209">
        <f t="shared" si="31"/>
        <v>5290</v>
      </c>
      <c r="AD80" s="151" t="s">
        <v>807</v>
      </c>
      <c r="AE80" s="205">
        <v>20</v>
      </c>
      <c r="AF80" s="206">
        <v>206</v>
      </c>
      <c r="AG80" s="136">
        <f t="shared" si="33"/>
        <v>0.26</v>
      </c>
      <c r="AH80" s="168">
        <f t="shared" si="40"/>
        <v>7.8534031413612482E-2</v>
      </c>
      <c r="AI80" s="212">
        <f t="shared" si="41"/>
        <v>4.5247974708555683E-2</v>
      </c>
      <c r="AJ80" s="212">
        <f t="shared" si="42"/>
        <v>-3.3286056705056799E-2</v>
      </c>
    </row>
    <row r="81" spans="1:36" ht="12.95" customHeight="1" x14ac:dyDescent="0.2">
      <c r="A81" s="105">
        <v>0.1</v>
      </c>
      <c r="B81" s="106">
        <f t="shared" si="39"/>
        <v>1100</v>
      </c>
      <c r="C81" s="28">
        <v>8890105</v>
      </c>
      <c r="D81" s="113">
        <f t="shared" si="25"/>
        <v>1100</v>
      </c>
      <c r="E81" s="180"/>
      <c r="F81" s="181" t="s">
        <v>1306</v>
      </c>
      <c r="G81" s="43"/>
      <c r="H81" s="60"/>
      <c r="I81" s="46"/>
      <c r="J81" s="53"/>
      <c r="K81" s="56"/>
      <c r="L81" s="57"/>
      <c r="M81" s="58"/>
      <c r="N81" s="38"/>
      <c r="O81" s="63"/>
      <c r="P81" s="64"/>
      <c r="Q81" s="33"/>
      <c r="S81" s="117"/>
      <c r="T81" s="117">
        <f t="shared" si="34"/>
        <v>8890105</v>
      </c>
      <c r="U81" s="151" t="s">
        <v>1369</v>
      </c>
      <c r="V81" s="152" t="s">
        <v>561</v>
      </c>
      <c r="W81" s="6">
        <v>38</v>
      </c>
      <c r="Y81" s="302">
        <f t="shared" ref="Y81:Y144" si="44">CEILING((W81*$B$4),1)-1</f>
        <v>1006</v>
      </c>
      <c r="Z81" s="302"/>
      <c r="AA81" s="169">
        <v>1.1000000000000001</v>
      </c>
      <c r="AB81" s="168">
        <f t="shared" ref="AB81:AB144" si="45">B81/Y81-1</f>
        <v>9.3439363817097387E-2</v>
      </c>
      <c r="AC81" s="209">
        <f>CEILING((AF81*$AD$9),100)-0</f>
        <v>1100</v>
      </c>
      <c r="AD81" s="151" t="s">
        <v>1369</v>
      </c>
      <c r="AE81" s="205" t="s">
        <v>561</v>
      </c>
      <c r="AF81" s="206">
        <v>41</v>
      </c>
      <c r="AG81" s="136">
        <f t="shared" si="33"/>
        <v>0.26</v>
      </c>
      <c r="AH81" s="168">
        <f t="shared" si="40"/>
        <v>7.8947368421052655E-2</v>
      </c>
      <c r="AI81" s="212">
        <f t="shared" si="41"/>
        <v>9.3439363817097387E-2</v>
      </c>
      <c r="AJ81" s="212">
        <f t="shared" si="42"/>
        <v>1.4491995396044732E-2</v>
      </c>
    </row>
    <row r="82" spans="1:36" ht="12.95" customHeight="1" x14ac:dyDescent="0.2">
      <c r="A82" s="105">
        <v>0.1</v>
      </c>
      <c r="B82" s="106">
        <f t="shared" si="39"/>
        <v>3190</v>
      </c>
      <c r="C82" s="28">
        <v>8890106</v>
      </c>
      <c r="D82" s="113">
        <f t="shared" ref="D82:D84" si="46">B82</f>
        <v>3190</v>
      </c>
      <c r="E82" s="180"/>
      <c r="F82" s="182" t="s">
        <v>1307</v>
      </c>
      <c r="G82" s="43"/>
      <c r="H82" s="60"/>
      <c r="I82" s="46"/>
      <c r="J82" s="53"/>
      <c r="K82" s="56"/>
      <c r="L82" s="57"/>
      <c r="M82" s="58"/>
      <c r="N82" s="38"/>
      <c r="O82" s="63"/>
      <c r="P82" s="64"/>
      <c r="Q82" s="33"/>
      <c r="S82" s="117"/>
      <c r="T82" s="117">
        <f t="shared" si="34"/>
        <v>8890106</v>
      </c>
      <c r="U82" s="151" t="s">
        <v>1370</v>
      </c>
      <c r="V82" s="152" t="s">
        <v>561</v>
      </c>
      <c r="W82" s="6">
        <v>113</v>
      </c>
      <c r="Y82" s="302">
        <f t="shared" si="44"/>
        <v>2994</v>
      </c>
      <c r="Z82" s="302"/>
      <c r="AA82" s="169">
        <v>1.05</v>
      </c>
      <c r="AB82" s="168">
        <f t="shared" si="45"/>
        <v>6.5464261857047346E-2</v>
      </c>
      <c r="AC82" s="209">
        <f t="shared" ref="AC82:AC92" si="47">CEILING((AF82*$AD$9),100)-10</f>
        <v>3190</v>
      </c>
      <c r="AD82" s="151" t="s">
        <v>1370</v>
      </c>
      <c r="AE82" s="205" t="s">
        <v>561</v>
      </c>
      <c r="AF82" s="206">
        <v>122</v>
      </c>
      <c r="AG82" s="136">
        <f t="shared" si="33"/>
        <v>0.26</v>
      </c>
      <c r="AH82" s="168">
        <f t="shared" si="40"/>
        <v>7.9646017699114946E-2</v>
      </c>
      <c r="AI82" s="212">
        <f t="shared" si="41"/>
        <v>6.5464261857047346E-2</v>
      </c>
      <c r="AJ82" s="212">
        <f t="shared" si="42"/>
        <v>-1.41817558420676E-2</v>
      </c>
    </row>
    <row r="83" spans="1:36" ht="12.95" customHeight="1" x14ac:dyDescent="0.2">
      <c r="A83" s="105">
        <v>0.1</v>
      </c>
      <c r="B83" s="106">
        <f t="shared" si="39"/>
        <v>590</v>
      </c>
      <c r="C83" s="28">
        <v>8890107</v>
      </c>
      <c r="D83" s="113">
        <f t="shared" si="46"/>
        <v>590</v>
      </c>
      <c r="E83" s="180"/>
      <c r="F83" s="181" t="s">
        <v>1308</v>
      </c>
      <c r="G83" s="43"/>
      <c r="H83" s="60"/>
      <c r="I83" s="46"/>
      <c r="J83" s="53"/>
      <c r="K83" s="56"/>
      <c r="L83" s="57"/>
      <c r="M83" s="58"/>
      <c r="N83" s="38"/>
      <c r="O83" s="63"/>
      <c r="P83" s="64"/>
      <c r="Q83" s="33"/>
      <c r="S83" s="117"/>
      <c r="T83" s="117">
        <f t="shared" si="34"/>
        <v>8890107</v>
      </c>
      <c r="U83" s="151" t="s">
        <v>1371</v>
      </c>
      <c r="V83" s="152" t="s">
        <v>561</v>
      </c>
      <c r="W83" s="6">
        <v>18</v>
      </c>
      <c r="Y83" s="302">
        <f t="shared" si="44"/>
        <v>476</v>
      </c>
      <c r="Z83" s="302"/>
      <c r="AA83" s="169">
        <v>1.1000000000000001</v>
      </c>
      <c r="AB83" s="168">
        <f t="shared" si="45"/>
        <v>0.23949579831932777</v>
      </c>
      <c r="AC83" s="209">
        <f t="shared" si="47"/>
        <v>590</v>
      </c>
      <c r="AD83" s="151" t="s">
        <v>1371</v>
      </c>
      <c r="AE83" s="205" t="s">
        <v>561</v>
      </c>
      <c r="AF83" s="206">
        <v>20</v>
      </c>
      <c r="AG83" s="136">
        <f t="shared" si="33"/>
        <v>0.26</v>
      </c>
      <c r="AH83" s="168">
        <f t="shared" si="40"/>
        <v>0.11111111111111116</v>
      </c>
      <c r="AI83" s="212">
        <f t="shared" si="41"/>
        <v>0.23949579831932777</v>
      </c>
      <c r="AJ83" s="212">
        <f t="shared" si="42"/>
        <v>0.12838468720821661</v>
      </c>
    </row>
    <row r="84" spans="1:36" ht="12.95" customHeight="1" x14ac:dyDescent="0.2">
      <c r="A84" s="105">
        <v>0.1</v>
      </c>
      <c r="B84" s="106">
        <f t="shared" si="39"/>
        <v>1100</v>
      </c>
      <c r="C84" s="28">
        <v>8890108</v>
      </c>
      <c r="D84" s="113">
        <f t="shared" si="46"/>
        <v>1100</v>
      </c>
      <c r="E84" s="180"/>
      <c r="F84" s="182" t="s">
        <v>1309</v>
      </c>
      <c r="G84" s="43"/>
      <c r="H84" s="60"/>
      <c r="I84" s="46"/>
      <c r="J84" s="53"/>
      <c r="K84" s="56"/>
      <c r="L84" s="57"/>
      <c r="M84" s="58"/>
      <c r="N84" s="38"/>
      <c r="O84" s="63"/>
      <c r="P84" s="64"/>
      <c r="Q84" s="33"/>
      <c r="S84" s="117"/>
      <c r="T84" s="117">
        <f t="shared" si="34"/>
        <v>8890108</v>
      </c>
      <c r="U84" s="151" t="s">
        <v>1372</v>
      </c>
      <c r="V84" s="152" t="s">
        <v>561</v>
      </c>
      <c r="W84" s="6">
        <v>39</v>
      </c>
      <c r="Y84" s="302">
        <f t="shared" si="44"/>
        <v>1033</v>
      </c>
      <c r="Z84" s="302"/>
      <c r="AA84" s="169">
        <v>1.1000000000000001</v>
      </c>
      <c r="AB84" s="168">
        <f t="shared" si="45"/>
        <v>6.4859632139399714E-2</v>
      </c>
      <c r="AC84" s="209">
        <f>CEILING((AF84*$AD$9),100)-0</f>
        <v>1100</v>
      </c>
      <c r="AD84" s="151" t="s">
        <v>1372</v>
      </c>
      <c r="AE84" s="205" t="s">
        <v>561</v>
      </c>
      <c r="AF84" s="206">
        <v>42</v>
      </c>
      <c r="AG84" s="136">
        <f t="shared" si="33"/>
        <v>0.26</v>
      </c>
      <c r="AH84" s="168">
        <f t="shared" si="40"/>
        <v>7.6923076923076872E-2</v>
      </c>
      <c r="AI84" s="212">
        <f t="shared" si="41"/>
        <v>6.4859632139399714E-2</v>
      </c>
      <c r="AJ84" s="212">
        <f t="shared" si="42"/>
        <v>-1.2063444783677157E-2</v>
      </c>
    </row>
    <row r="85" spans="1:36" ht="12.95" customHeight="1" x14ac:dyDescent="0.2">
      <c r="A85" s="105">
        <v>0.1</v>
      </c>
      <c r="B85" s="106">
        <f t="shared" si="39"/>
        <v>1790</v>
      </c>
      <c r="C85" s="28">
        <v>8890110</v>
      </c>
      <c r="D85" s="113">
        <f t="shared" si="25"/>
        <v>1790</v>
      </c>
      <c r="E85" s="180"/>
      <c r="F85" s="183" t="s">
        <v>411</v>
      </c>
      <c r="G85" s="43">
        <v>20</v>
      </c>
      <c r="H85" s="60">
        <v>0.26</v>
      </c>
      <c r="I85" s="46">
        <v>62</v>
      </c>
      <c r="J85" s="53">
        <f t="shared" si="26"/>
        <v>12</v>
      </c>
      <c r="K85" s="56">
        <f t="shared" si="27"/>
        <v>20</v>
      </c>
      <c r="L85" s="57">
        <f t="shared" si="28"/>
        <v>25</v>
      </c>
      <c r="M85" s="58">
        <f t="shared" si="29"/>
        <v>0.62</v>
      </c>
      <c r="N85" s="38">
        <f t="shared" si="36"/>
        <v>1609</v>
      </c>
      <c r="O85" s="63">
        <f t="shared" ref="O85:O155" si="48">B85-N85</f>
        <v>181</v>
      </c>
      <c r="P85" s="64">
        <f t="shared" ref="P85:P155" si="49">O85/B85</f>
        <v>0.10111731843575419</v>
      </c>
      <c r="Q85" s="34"/>
      <c r="S85" s="117">
        <f t="shared" ref="S85:S90" si="50">T85-AD85</f>
        <v>0</v>
      </c>
      <c r="T85" s="117">
        <f t="shared" si="34"/>
        <v>8890110</v>
      </c>
      <c r="U85" s="151" t="s">
        <v>808</v>
      </c>
      <c r="V85" s="152">
        <v>20</v>
      </c>
      <c r="W85" s="6">
        <v>64</v>
      </c>
      <c r="Y85" s="302">
        <f t="shared" si="44"/>
        <v>1695</v>
      </c>
      <c r="Z85" s="302"/>
      <c r="AA85" s="169">
        <v>1.05</v>
      </c>
      <c r="AB85" s="168">
        <f t="shared" si="45"/>
        <v>5.6047197640118007E-2</v>
      </c>
      <c r="AC85" s="209">
        <f t="shared" si="47"/>
        <v>1790</v>
      </c>
      <c r="AD85" s="151" t="s">
        <v>808</v>
      </c>
      <c r="AE85" s="205">
        <v>20</v>
      </c>
      <c r="AF85" s="206">
        <v>69</v>
      </c>
      <c r="AG85" s="136">
        <f t="shared" si="33"/>
        <v>0.26</v>
      </c>
      <c r="AH85" s="168">
        <f t="shared" si="40"/>
        <v>7.8125E-2</v>
      </c>
      <c r="AI85" s="212">
        <f t="shared" si="41"/>
        <v>5.6047197640118007E-2</v>
      </c>
      <c r="AJ85" s="212">
        <f t="shared" si="42"/>
        <v>-2.2077802359881993E-2</v>
      </c>
    </row>
    <row r="86" spans="1:36" ht="12.95" customHeight="1" x14ac:dyDescent="0.2">
      <c r="A86" s="105">
        <v>0.1</v>
      </c>
      <c r="B86" s="106">
        <f t="shared" si="39"/>
        <v>2390</v>
      </c>
      <c r="C86" s="28">
        <v>8890111</v>
      </c>
      <c r="D86" s="113">
        <f t="shared" ref="D86:D103" si="51">B86</f>
        <v>2390</v>
      </c>
      <c r="E86" s="180"/>
      <c r="F86" s="183" t="s">
        <v>375</v>
      </c>
      <c r="G86" s="43">
        <v>20</v>
      </c>
      <c r="H86" s="60">
        <v>0.26</v>
      </c>
      <c r="I86" s="46">
        <v>84</v>
      </c>
      <c r="J86" s="53">
        <f t="shared" ref="J86:J156" si="52">IF(I86*(1-H86)&lt;500,$M$2,K86)</f>
        <v>12</v>
      </c>
      <c r="K86" s="56">
        <f t="shared" ref="K86:K156" si="53">IF(I86*(1-H86)&lt;1000,$M$3,L86)</f>
        <v>20</v>
      </c>
      <c r="L86" s="57">
        <f t="shared" ref="L86:L156" si="54">IF(I86*(1-H86)&lt;3000,$M$4,0)</f>
        <v>25</v>
      </c>
      <c r="M86" s="58">
        <f t="shared" ref="M86:M156" si="55">IF(J86&gt;0,(I86/100),(25+I86/200))</f>
        <v>0.84</v>
      </c>
      <c r="N86" s="38">
        <f t="shared" si="36"/>
        <v>2063</v>
      </c>
      <c r="O86" s="63">
        <f t="shared" si="48"/>
        <v>327</v>
      </c>
      <c r="P86" s="64">
        <f t="shared" si="49"/>
        <v>0.13682008368200838</v>
      </c>
      <c r="Q86" s="33"/>
      <c r="S86" s="117">
        <f t="shared" si="50"/>
        <v>0</v>
      </c>
      <c r="T86" s="117">
        <f t="shared" si="34"/>
        <v>8890111</v>
      </c>
      <c r="U86" s="151" t="s">
        <v>809</v>
      </c>
      <c r="V86" s="152">
        <v>20</v>
      </c>
      <c r="W86" s="6">
        <v>87</v>
      </c>
      <c r="Y86" s="302">
        <f t="shared" si="44"/>
        <v>2305</v>
      </c>
      <c r="Z86" s="302"/>
      <c r="AA86" s="169">
        <f t="shared" si="38"/>
        <v>1.05</v>
      </c>
      <c r="AB86" s="168">
        <f t="shared" si="45"/>
        <v>3.6876355748373113E-2</v>
      </c>
      <c r="AC86" s="209">
        <f t="shared" si="47"/>
        <v>2390</v>
      </c>
      <c r="AD86" s="151" t="s">
        <v>809</v>
      </c>
      <c r="AE86" s="205">
        <v>20</v>
      </c>
      <c r="AF86" s="206">
        <v>93</v>
      </c>
      <c r="AG86" s="136">
        <f t="shared" si="33"/>
        <v>0.26</v>
      </c>
      <c r="AH86" s="168">
        <f t="shared" si="40"/>
        <v>6.8965517241379226E-2</v>
      </c>
      <c r="AI86" s="212">
        <f t="shared" si="41"/>
        <v>3.6876355748373113E-2</v>
      </c>
      <c r="AJ86" s="212">
        <f t="shared" si="42"/>
        <v>-3.2089161493006113E-2</v>
      </c>
    </row>
    <row r="87" spans="1:36" ht="12.95" customHeight="1" x14ac:dyDescent="0.2">
      <c r="A87" s="105">
        <f>IF(H85&lt;19%,0.05,0.1)</f>
        <v>0.1</v>
      </c>
      <c r="B87" s="106">
        <f t="shared" si="39"/>
        <v>3100</v>
      </c>
      <c r="C87" s="28">
        <v>8890112</v>
      </c>
      <c r="D87" s="113">
        <f t="shared" si="51"/>
        <v>3100</v>
      </c>
      <c r="E87" s="180"/>
      <c r="F87" s="183" t="s">
        <v>376</v>
      </c>
      <c r="G87" s="43">
        <v>20</v>
      </c>
      <c r="H87" s="60">
        <v>0.26</v>
      </c>
      <c r="I87" s="46">
        <v>108</v>
      </c>
      <c r="J87" s="53">
        <f t="shared" si="52"/>
        <v>12</v>
      </c>
      <c r="K87" s="56">
        <f t="shared" si="53"/>
        <v>20</v>
      </c>
      <c r="L87" s="57">
        <f t="shared" si="54"/>
        <v>25</v>
      </c>
      <c r="M87" s="58">
        <f t="shared" si="55"/>
        <v>1.08</v>
      </c>
      <c r="N87" s="38">
        <f t="shared" si="36"/>
        <v>2558</v>
      </c>
      <c r="O87" s="63">
        <f t="shared" si="48"/>
        <v>542</v>
      </c>
      <c r="P87" s="64">
        <f t="shared" si="49"/>
        <v>0.17483870967741935</v>
      </c>
      <c r="Q87" s="33"/>
      <c r="S87" s="117">
        <f t="shared" si="50"/>
        <v>0</v>
      </c>
      <c r="T87" s="117">
        <f t="shared" si="34"/>
        <v>8890112</v>
      </c>
      <c r="U87" s="151" t="s">
        <v>810</v>
      </c>
      <c r="V87" s="152">
        <v>20</v>
      </c>
      <c r="W87" s="6">
        <v>112</v>
      </c>
      <c r="Y87" s="302">
        <f t="shared" si="44"/>
        <v>2967</v>
      </c>
      <c r="Z87" s="302"/>
      <c r="AA87" s="169">
        <v>1.02</v>
      </c>
      <c r="AB87" s="168">
        <f t="shared" si="45"/>
        <v>4.4826423997303744E-2</v>
      </c>
      <c r="AC87" s="209">
        <f>CEILING((AF87*$AD$9),100)-0</f>
        <v>3100</v>
      </c>
      <c r="AD87" s="151" t="s">
        <v>810</v>
      </c>
      <c r="AE87" s="205">
        <v>20</v>
      </c>
      <c r="AF87" s="206">
        <v>121</v>
      </c>
      <c r="AG87" s="136">
        <f t="shared" si="33"/>
        <v>0.26</v>
      </c>
      <c r="AH87" s="168">
        <f t="shared" si="40"/>
        <v>8.0357142857142794E-2</v>
      </c>
      <c r="AI87" s="212">
        <f t="shared" si="41"/>
        <v>4.4826423997303744E-2</v>
      </c>
      <c r="AJ87" s="212">
        <f t="shared" si="42"/>
        <v>-3.553071885983905E-2</v>
      </c>
    </row>
    <row r="88" spans="1:36" ht="12.95" customHeight="1" x14ac:dyDescent="0.2">
      <c r="A88" s="105">
        <f>IF(H86&lt;19%,0.05,0.1)</f>
        <v>0.1</v>
      </c>
      <c r="B88" s="106">
        <f t="shared" si="39"/>
        <v>7490</v>
      </c>
      <c r="C88" s="28">
        <v>8890120</v>
      </c>
      <c r="D88" s="113">
        <f t="shared" si="51"/>
        <v>7490</v>
      </c>
      <c r="E88" s="180"/>
      <c r="F88" s="183" t="s">
        <v>155</v>
      </c>
      <c r="G88" s="43">
        <v>20</v>
      </c>
      <c r="H88" s="60">
        <v>0.26</v>
      </c>
      <c r="I88" s="46">
        <v>230</v>
      </c>
      <c r="J88" s="53">
        <f t="shared" si="52"/>
        <v>12</v>
      </c>
      <c r="K88" s="56">
        <f t="shared" si="53"/>
        <v>20</v>
      </c>
      <c r="L88" s="57">
        <f t="shared" si="54"/>
        <v>25</v>
      </c>
      <c r="M88" s="58">
        <f t="shared" si="55"/>
        <v>2.2999999999999998</v>
      </c>
      <c r="N88" s="38">
        <f t="shared" si="36"/>
        <v>5074</v>
      </c>
      <c r="O88" s="63">
        <f t="shared" si="48"/>
        <v>2416</v>
      </c>
      <c r="P88" s="64">
        <f t="shared" si="49"/>
        <v>0.32256341789052068</v>
      </c>
      <c r="Q88" s="34"/>
      <c r="S88" s="117">
        <f t="shared" si="50"/>
        <v>0</v>
      </c>
      <c r="T88" s="117">
        <f t="shared" si="34"/>
        <v>8890120</v>
      </c>
      <c r="U88" s="151" t="s">
        <v>811</v>
      </c>
      <c r="V88" s="152">
        <v>20</v>
      </c>
      <c r="W88" s="6">
        <v>270</v>
      </c>
      <c r="Y88" s="302">
        <f t="shared" si="44"/>
        <v>7154</v>
      </c>
      <c r="Z88" s="302"/>
      <c r="AA88" s="169">
        <v>1.02</v>
      </c>
      <c r="AB88" s="168">
        <f t="shared" si="45"/>
        <v>4.6966731898238745E-2</v>
      </c>
      <c r="AC88" s="209">
        <f t="shared" si="47"/>
        <v>7490</v>
      </c>
      <c r="AD88" s="151" t="s">
        <v>811</v>
      </c>
      <c r="AE88" s="205">
        <v>20</v>
      </c>
      <c r="AF88" s="206">
        <v>292</v>
      </c>
      <c r="AG88" s="136">
        <f t="shared" si="33"/>
        <v>0.26</v>
      </c>
      <c r="AH88" s="168">
        <f t="shared" si="40"/>
        <v>8.1481481481481488E-2</v>
      </c>
      <c r="AI88" s="212">
        <f t="shared" si="41"/>
        <v>4.6966731898238745E-2</v>
      </c>
      <c r="AJ88" s="212">
        <f t="shared" si="42"/>
        <v>-3.4514749583242743E-2</v>
      </c>
    </row>
    <row r="89" spans="1:36" ht="12.95" customHeight="1" x14ac:dyDescent="0.2">
      <c r="A89" s="105">
        <f>IF(H87&lt;19%,0.05,0.1)</f>
        <v>0.1</v>
      </c>
      <c r="B89" s="106">
        <f t="shared" si="39"/>
        <v>7690</v>
      </c>
      <c r="C89" s="28">
        <v>8890121</v>
      </c>
      <c r="D89" s="113">
        <f t="shared" si="51"/>
        <v>7690</v>
      </c>
      <c r="E89" s="180"/>
      <c r="F89" s="183" t="s">
        <v>377</v>
      </c>
      <c r="G89" s="43">
        <v>20</v>
      </c>
      <c r="H89" s="60">
        <v>0.26</v>
      </c>
      <c r="I89" s="46">
        <v>240</v>
      </c>
      <c r="J89" s="53">
        <f t="shared" si="52"/>
        <v>12</v>
      </c>
      <c r="K89" s="56">
        <f t="shared" si="53"/>
        <v>20</v>
      </c>
      <c r="L89" s="57">
        <f t="shared" si="54"/>
        <v>25</v>
      </c>
      <c r="M89" s="58">
        <f t="shared" si="55"/>
        <v>2.4</v>
      </c>
      <c r="N89" s="38">
        <f t="shared" si="36"/>
        <v>5280</v>
      </c>
      <c r="O89" s="63">
        <f t="shared" si="48"/>
        <v>2410</v>
      </c>
      <c r="P89" s="64">
        <f t="shared" si="49"/>
        <v>0.31339401820546164</v>
      </c>
      <c r="Q89" s="33"/>
      <c r="S89" s="117">
        <f t="shared" si="50"/>
        <v>0</v>
      </c>
      <c r="T89" s="117">
        <f t="shared" si="34"/>
        <v>8890121</v>
      </c>
      <c r="U89" s="151" t="s">
        <v>812</v>
      </c>
      <c r="V89" s="152">
        <v>20</v>
      </c>
      <c r="W89" s="6">
        <v>280</v>
      </c>
      <c r="Y89" s="302">
        <f t="shared" si="44"/>
        <v>7419</v>
      </c>
      <c r="Z89" s="302"/>
      <c r="AA89" s="169">
        <v>1.02</v>
      </c>
      <c r="AB89" s="168">
        <f t="shared" si="45"/>
        <v>3.6527833939884014E-2</v>
      </c>
      <c r="AC89" s="209">
        <f t="shared" si="47"/>
        <v>7690</v>
      </c>
      <c r="AD89" s="151" t="s">
        <v>812</v>
      </c>
      <c r="AE89" s="205">
        <v>20</v>
      </c>
      <c r="AF89" s="206">
        <v>301</v>
      </c>
      <c r="AG89" s="136">
        <f t="shared" ref="AG89:AG115" si="56">AG88</f>
        <v>0.26</v>
      </c>
      <c r="AH89" s="168">
        <f t="shared" si="40"/>
        <v>7.4999999999999956E-2</v>
      </c>
      <c r="AI89" s="212">
        <f t="shared" si="41"/>
        <v>3.6527833939884014E-2</v>
      </c>
      <c r="AJ89" s="212">
        <f t="shared" si="42"/>
        <v>-3.8472166060115942E-2</v>
      </c>
    </row>
    <row r="90" spans="1:36" ht="12.95" customHeight="1" x14ac:dyDescent="0.2">
      <c r="A90" s="105">
        <f>IF(H88&lt;19%,0.05,0.1)</f>
        <v>0.1</v>
      </c>
      <c r="B90" s="106">
        <f t="shared" si="39"/>
        <v>8290</v>
      </c>
      <c r="C90" s="28">
        <v>8890122</v>
      </c>
      <c r="D90" s="113">
        <f t="shared" si="51"/>
        <v>8290</v>
      </c>
      <c r="E90" s="180"/>
      <c r="F90" s="183" t="s">
        <v>378</v>
      </c>
      <c r="G90" s="43">
        <v>20</v>
      </c>
      <c r="H90" s="60">
        <v>0.26</v>
      </c>
      <c r="I90" s="46">
        <v>270</v>
      </c>
      <c r="J90" s="53">
        <f t="shared" si="52"/>
        <v>12</v>
      </c>
      <c r="K90" s="56">
        <f t="shared" si="53"/>
        <v>20</v>
      </c>
      <c r="L90" s="57">
        <f t="shared" si="54"/>
        <v>25</v>
      </c>
      <c r="M90" s="58">
        <f t="shared" si="55"/>
        <v>2.7</v>
      </c>
      <c r="N90" s="38">
        <f t="shared" si="36"/>
        <v>5899</v>
      </c>
      <c r="O90" s="63">
        <f t="shared" si="48"/>
        <v>2391</v>
      </c>
      <c r="P90" s="64">
        <f t="shared" si="49"/>
        <v>0.28841978287092884</v>
      </c>
      <c r="Q90" s="33"/>
      <c r="S90" s="117">
        <f t="shared" si="50"/>
        <v>0</v>
      </c>
      <c r="T90" s="117">
        <f t="shared" si="34"/>
        <v>8890122</v>
      </c>
      <c r="U90" s="151" t="s">
        <v>813</v>
      </c>
      <c r="V90" s="152">
        <v>20</v>
      </c>
      <c r="W90" s="6">
        <v>300</v>
      </c>
      <c r="Y90" s="302">
        <f t="shared" si="44"/>
        <v>7949</v>
      </c>
      <c r="Z90" s="302"/>
      <c r="AA90" s="169">
        <f t="shared" si="38"/>
        <v>1.02</v>
      </c>
      <c r="AB90" s="168">
        <f t="shared" si="45"/>
        <v>4.289847779594913E-2</v>
      </c>
      <c r="AC90" s="209">
        <f t="shared" si="47"/>
        <v>8290</v>
      </c>
      <c r="AD90" s="151" t="s">
        <v>813</v>
      </c>
      <c r="AE90" s="205">
        <v>20</v>
      </c>
      <c r="AF90" s="206">
        <v>322</v>
      </c>
      <c r="AG90" s="136">
        <f t="shared" si="56"/>
        <v>0.26</v>
      </c>
      <c r="AH90" s="168">
        <f t="shared" si="40"/>
        <v>7.333333333333325E-2</v>
      </c>
      <c r="AI90" s="212">
        <f t="shared" si="41"/>
        <v>4.289847779594913E-2</v>
      </c>
      <c r="AJ90" s="212">
        <f t="shared" si="42"/>
        <v>-3.043485553738412E-2</v>
      </c>
    </row>
    <row r="91" spans="1:36" ht="12.95" customHeight="1" x14ac:dyDescent="0.2">
      <c r="A91" s="105">
        <v>0.1</v>
      </c>
      <c r="B91" s="106">
        <f t="shared" si="39"/>
        <v>3190</v>
      </c>
      <c r="C91" s="28">
        <v>8890125</v>
      </c>
      <c r="D91" s="113">
        <f t="shared" si="51"/>
        <v>3190</v>
      </c>
      <c r="E91" s="180"/>
      <c r="F91" s="181" t="s">
        <v>1310</v>
      </c>
      <c r="G91" s="43"/>
      <c r="H91" s="60"/>
      <c r="I91" s="46"/>
      <c r="J91" s="53"/>
      <c r="K91" s="56"/>
      <c r="L91" s="57"/>
      <c r="M91" s="58"/>
      <c r="N91" s="38"/>
      <c r="O91" s="63"/>
      <c r="P91" s="64"/>
      <c r="Q91" s="33"/>
      <c r="S91" s="117"/>
      <c r="T91" s="117">
        <f t="shared" si="34"/>
        <v>8890125</v>
      </c>
      <c r="U91" s="151" t="s">
        <v>1373</v>
      </c>
      <c r="V91" s="152" t="s">
        <v>561</v>
      </c>
      <c r="W91" s="6">
        <v>114</v>
      </c>
      <c r="Y91" s="302">
        <f t="shared" si="44"/>
        <v>3020</v>
      </c>
      <c r="Z91" s="302"/>
      <c r="AA91" s="169">
        <v>1.05</v>
      </c>
      <c r="AB91" s="168">
        <f t="shared" si="45"/>
        <v>5.6291390728476776E-2</v>
      </c>
      <c r="AC91" s="209">
        <f t="shared" si="47"/>
        <v>3190</v>
      </c>
      <c r="AD91" s="151" t="s">
        <v>1373</v>
      </c>
      <c r="AE91" s="205" t="s">
        <v>561</v>
      </c>
      <c r="AF91" s="206">
        <v>123</v>
      </c>
      <c r="AG91" s="136">
        <f t="shared" si="56"/>
        <v>0.26</v>
      </c>
      <c r="AH91" s="168">
        <f t="shared" si="40"/>
        <v>7.8947368421052655E-2</v>
      </c>
      <c r="AI91" s="212">
        <f t="shared" si="41"/>
        <v>5.6291390728476776E-2</v>
      </c>
      <c r="AJ91" s="212">
        <f t="shared" si="42"/>
        <v>-2.2655977692575879E-2</v>
      </c>
    </row>
    <row r="92" spans="1:36" ht="12.95" customHeight="1" x14ac:dyDescent="0.2">
      <c r="A92" s="105">
        <v>0.1</v>
      </c>
      <c r="B92" s="106">
        <f t="shared" si="39"/>
        <v>5390</v>
      </c>
      <c r="C92" s="28">
        <v>8890126</v>
      </c>
      <c r="D92" s="113">
        <f t="shared" si="51"/>
        <v>5390</v>
      </c>
      <c r="E92" s="180"/>
      <c r="F92" s="182" t="s">
        <v>1311</v>
      </c>
      <c r="G92" s="43"/>
      <c r="H92" s="60"/>
      <c r="I92" s="46"/>
      <c r="J92" s="53"/>
      <c r="K92" s="56"/>
      <c r="L92" s="57"/>
      <c r="M92" s="58"/>
      <c r="N92" s="38"/>
      <c r="O92" s="63"/>
      <c r="P92" s="64"/>
      <c r="Q92" s="33"/>
      <c r="S92" s="117"/>
      <c r="T92" s="117">
        <f t="shared" si="34"/>
        <v>8890126</v>
      </c>
      <c r="U92" s="151" t="s">
        <v>1374</v>
      </c>
      <c r="V92" s="152" t="s">
        <v>561</v>
      </c>
      <c r="W92" s="6">
        <v>196</v>
      </c>
      <c r="Y92" s="302">
        <f t="shared" si="44"/>
        <v>5193</v>
      </c>
      <c r="Z92" s="302"/>
      <c r="AA92" s="169">
        <v>1.02</v>
      </c>
      <c r="AB92" s="168">
        <f t="shared" si="45"/>
        <v>3.7935682649720803E-2</v>
      </c>
      <c r="AC92" s="209">
        <f t="shared" si="47"/>
        <v>5390</v>
      </c>
      <c r="AD92" s="151" t="s">
        <v>1374</v>
      </c>
      <c r="AE92" s="205" t="s">
        <v>561</v>
      </c>
      <c r="AF92" s="206">
        <v>211</v>
      </c>
      <c r="AG92" s="136">
        <f t="shared" si="56"/>
        <v>0.26</v>
      </c>
      <c r="AH92" s="168">
        <f t="shared" si="40"/>
        <v>7.6530612244897878E-2</v>
      </c>
      <c r="AI92" s="212">
        <f t="shared" si="41"/>
        <v>3.7935682649720803E-2</v>
      </c>
      <c r="AJ92" s="212">
        <f t="shared" si="42"/>
        <v>-3.8594929595177074E-2</v>
      </c>
    </row>
    <row r="93" spans="1:36" ht="12.95" customHeight="1" x14ac:dyDescent="0.2">
      <c r="A93" s="105">
        <v>0.1</v>
      </c>
      <c r="B93" s="106">
        <f t="shared" si="39"/>
        <v>12600</v>
      </c>
      <c r="C93" s="28">
        <v>8890130</v>
      </c>
      <c r="D93" s="108">
        <f t="shared" ref="D93:D98" si="57">CEILING(IF(B93&lt;10000,B93,B93*0.98),100)-100</f>
        <v>12300</v>
      </c>
      <c r="E93" s="180"/>
      <c r="F93" s="183" t="s">
        <v>447</v>
      </c>
      <c r="G93" s="43">
        <v>20</v>
      </c>
      <c r="H93" s="60">
        <v>0.26</v>
      </c>
      <c r="I93" s="46">
        <v>350</v>
      </c>
      <c r="J93" s="53">
        <f t="shared" si="52"/>
        <v>12</v>
      </c>
      <c r="K93" s="56">
        <f t="shared" si="53"/>
        <v>20</v>
      </c>
      <c r="L93" s="57">
        <f t="shared" si="54"/>
        <v>25</v>
      </c>
      <c r="M93" s="58">
        <f t="shared" si="55"/>
        <v>3.5</v>
      </c>
      <c r="N93" s="38">
        <f t="shared" si="36"/>
        <v>7549</v>
      </c>
      <c r="O93" s="63">
        <f t="shared" si="48"/>
        <v>5051</v>
      </c>
      <c r="P93" s="64">
        <f t="shared" si="49"/>
        <v>0.40087301587301588</v>
      </c>
      <c r="Q93" s="33"/>
      <c r="S93" s="117">
        <f t="shared" ref="S93:S104" si="58">T93-AD93</f>
        <v>0</v>
      </c>
      <c r="T93" s="117">
        <f t="shared" si="34"/>
        <v>8890130</v>
      </c>
      <c r="U93" s="151" t="s">
        <v>814</v>
      </c>
      <c r="V93" s="152">
        <v>20</v>
      </c>
      <c r="W93" s="6">
        <v>450</v>
      </c>
      <c r="Y93" s="302">
        <f t="shared" si="44"/>
        <v>11924</v>
      </c>
      <c r="Z93" s="302"/>
      <c r="AA93" s="169">
        <v>1.02</v>
      </c>
      <c r="AB93" s="168">
        <f t="shared" si="45"/>
        <v>5.6692385105669318E-2</v>
      </c>
      <c r="AC93" s="209">
        <f>CEILING((AF93*$AD$9),100)-100</f>
        <v>12600</v>
      </c>
      <c r="AD93" s="151" t="s">
        <v>814</v>
      </c>
      <c r="AE93" s="205">
        <v>20</v>
      </c>
      <c r="AF93" s="206">
        <v>495</v>
      </c>
      <c r="AG93" s="136">
        <f t="shared" si="56"/>
        <v>0.26</v>
      </c>
      <c r="AH93" s="168">
        <f t="shared" si="40"/>
        <v>0.10000000000000009</v>
      </c>
      <c r="AI93" s="212">
        <f t="shared" si="41"/>
        <v>5.6692385105669318E-2</v>
      </c>
      <c r="AJ93" s="212">
        <f t="shared" si="42"/>
        <v>-4.330761489433077E-2</v>
      </c>
    </row>
    <row r="94" spans="1:36" ht="12.95" customHeight="1" x14ac:dyDescent="0.2">
      <c r="A94" s="105">
        <f>IF(H89&lt;19%,0.05,0.1)</f>
        <v>0.1</v>
      </c>
      <c r="B94" s="106">
        <f t="shared" si="39"/>
        <v>19500</v>
      </c>
      <c r="C94" s="28">
        <v>8890131</v>
      </c>
      <c r="D94" s="108">
        <f t="shared" si="57"/>
        <v>19100</v>
      </c>
      <c r="E94" s="180"/>
      <c r="F94" s="183" t="s">
        <v>448</v>
      </c>
      <c r="G94" s="43">
        <v>20</v>
      </c>
      <c r="H94" s="60">
        <v>0.26</v>
      </c>
      <c r="I94" s="46">
        <v>590</v>
      </c>
      <c r="J94" s="53">
        <f t="shared" si="52"/>
        <v>12</v>
      </c>
      <c r="K94" s="56">
        <f t="shared" si="53"/>
        <v>20</v>
      </c>
      <c r="L94" s="57">
        <f t="shared" si="54"/>
        <v>25</v>
      </c>
      <c r="M94" s="58">
        <f t="shared" si="55"/>
        <v>5.9</v>
      </c>
      <c r="N94" s="38">
        <f t="shared" si="36"/>
        <v>12499</v>
      </c>
      <c r="O94" s="63">
        <f t="shared" si="48"/>
        <v>7001</v>
      </c>
      <c r="P94" s="64">
        <f t="shared" si="49"/>
        <v>0.35902564102564105</v>
      </c>
      <c r="Q94" s="33"/>
      <c r="S94" s="117">
        <f t="shared" si="58"/>
        <v>0</v>
      </c>
      <c r="T94" s="117">
        <f t="shared" si="34"/>
        <v>8890131</v>
      </c>
      <c r="U94" s="151" t="s">
        <v>815</v>
      </c>
      <c r="V94" s="152">
        <v>20</v>
      </c>
      <c r="W94" s="6">
        <v>700</v>
      </c>
      <c r="Y94" s="302">
        <f t="shared" si="44"/>
        <v>18549</v>
      </c>
      <c r="Z94" s="302"/>
      <c r="AA94" s="169">
        <f t="shared" si="38"/>
        <v>1.02</v>
      </c>
      <c r="AB94" s="168">
        <f t="shared" si="45"/>
        <v>5.1269610221575279E-2</v>
      </c>
      <c r="AC94" s="209">
        <f t="shared" ref="AC94:AC104" si="59">CEILING((AF94*$AD$9),100)-100</f>
        <v>19500</v>
      </c>
      <c r="AD94" s="151" t="s">
        <v>815</v>
      </c>
      <c r="AE94" s="205">
        <v>20</v>
      </c>
      <c r="AF94" s="206">
        <v>768</v>
      </c>
      <c r="AG94" s="136">
        <f t="shared" si="56"/>
        <v>0.26</v>
      </c>
      <c r="AH94" s="168">
        <f t="shared" si="40"/>
        <v>9.7142857142857197E-2</v>
      </c>
      <c r="AI94" s="212">
        <f t="shared" si="41"/>
        <v>5.1269610221575279E-2</v>
      </c>
      <c r="AJ94" s="212">
        <f t="shared" si="42"/>
        <v>-4.5873246921281918E-2</v>
      </c>
    </row>
    <row r="95" spans="1:36" ht="12.95" customHeight="1" x14ac:dyDescent="0.2">
      <c r="A95" s="105">
        <f>IF(H90&lt;19%,0.05,0.1)</f>
        <v>0.1</v>
      </c>
      <c r="B95" s="106">
        <f t="shared" si="39"/>
        <v>12800</v>
      </c>
      <c r="C95" s="28">
        <v>8890132</v>
      </c>
      <c r="D95" s="108">
        <f t="shared" si="57"/>
        <v>12500</v>
      </c>
      <c r="E95" s="180"/>
      <c r="F95" s="155" t="s">
        <v>449</v>
      </c>
      <c r="G95" s="43">
        <v>20</v>
      </c>
      <c r="H95" s="60">
        <v>0.26</v>
      </c>
      <c r="I95" s="46">
        <v>400</v>
      </c>
      <c r="J95" s="53">
        <f t="shared" si="52"/>
        <v>12</v>
      </c>
      <c r="K95" s="56">
        <f t="shared" si="53"/>
        <v>20</v>
      </c>
      <c r="L95" s="57">
        <f t="shared" si="54"/>
        <v>25</v>
      </c>
      <c r="M95" s="58">
        <f t="shared" si="55"/>
        <v>4</v>
      </c>
      <c r="N95" s="38">
        <f t="shared" si="36"/>
        <v>8580</v>
      </c>
      <c r="O95" s="63">
        <f t="shared" si="48"/>
        <v>4220</v>
      </c>
      <c r="P95" s="64">
        <f t="shared" si="49"/>
        <v>0.32968750000000002</v>
      </c>
      <c r="Q95" s="33"/>
      <c r="S95" s="117">
        <f t="shared" si="58"/>
        <v>0</v>
      </c>
      <c r="T95" s="117">
        <f t="shared" si="34"/>
        <v>8890132</v>
      </c>
      <c r="U95" s="151" t="s">
        <v>816</v>
      </c>
      <c r="V95" s="152">
        <v>20</v>
      </c>
      <c r="W95" s="6">
        <v>460</v>
      </c>
      <c r="Y95" s="302">
        <f t="shared" si="44"/>
        <v>12189</v>
      </c>
      <c r="Z95" s="302"/>
      <c r="AA95" s="169">
        <f t="shared" si="38"/>
        <v>1.02</v>
      </c>
      <c r="AB95" s="168">
        <f t="shared" si="45"/>
        <v>5.0127163836245714E-2</v>
      </c>
      <c r="AC95" s="209">
        <f t="shared" si="59"/>
        <v>12800</v>
      </c>
      <c r="AD95" s="151" t="s">
        <v>816</v>
      </c>
      <c r="AE95" s="205">
        <v>20</v>
      </c>
      <c r="AF95" s="206">
        <v>505</v>
      </c>
      <c r="AG95" s="136">
        <f t="shared" si="56"/>
        <v>0.26</v>
      </c>
      <c r="AH95" s="168">
        <f t="shared" si="40"/>
        <v>9.7826086956521729E-2</v>
      </c>
      <c r="AI95" s="212">
        <f t="shared" si="41"/>
        <v>5.0127163836245714E-2</v>
      </c>
      <c r="AJ95" s="212">
        <f t="shared" si="42"/>
        <v>-4.7698923120276016E-2</v>
      </c>
    </row>
    <row r="96" spans="1:36" ht="12.95" customHeight="1" x14ac:dyDescent="0.2">
      <c r="A96" s="105">
        <f t="shared" ref="A96:A104" si="60">IF(H93&lt;19%,0.05,0.1)</f>
        <v>0.1</v>
      </c>
      <c r="B96" s="106">
        <f t="shared" si="39"/>
        <v>19800</v>
      </c>
      <c r="C96" s="28">
        <v>8890133</v>
      </c>
      <c r="D96" s="108">
        <f t="shared" si="57"/>
        <v>19400</v>
      </c>
      <c r="E96" s="180"/>
      <c r="F96" s="155" t="s">
        <v>450</v>
      </c>
      <c r="G96" s="43">
        <v>20</v>
      </c>
      <c r="H96" s="60">
        <v>0.26</v>
      </c>
      <c r="I96" s="46">
        <v>610</v>
      </c>
      <c r="J96" s="53">
        <f t="shared" si="52"/>
        <v>12</v>
      </c>
      <c r="K96" s="56">
        <f t="shared" si="53"/>
        <v>20</v>
      </c>
      <c r="L96" s="57">
        <f t="shared" si="54"/>
        <v>25</v>
      </c>
      <c r="M96" s="58">
        <f t="shared" si="55"/>
        <v>6.1</v>
      </c>
      <c r="N96" s="38">
        <f t="shared" si="36"/>
        <v>12912</v>
      </c>
      <c r="O96" s="63">
        <f t="shared" si="48"/>
        <v>6888</v>
      </c>
      <c r="P96" s="64">
        <f t="shared" si="49"/>
        <v>0.3478787878787879</v>
      </c>
      <c r="Q96" s="33"/>
      <c r="S96" s="117">
        <f t="shared" si="58"/>
        <v>0</v>
      </c>
      <c r="T96" s="117">
        <f t="shared" si="34"/>
        <v>8890133</v>
      </c>
      <c r="U96" s="151" t="s">
        <v>817</v>
      </c>
      <c r="V96" s="152">
        <v>20</v>
      </c>
      <c r="W96" s="6">
        <v>720</v>
      </c>
      <c r="Y96" s="302">
        <f t="shared" si="44"/>
        <v>19079</v>
      </c>
      <c r="Z96" s="302"/>
      <c r="AA96" s="169">
        <f t="shared" si="38"/>
        <v>1.02</v>
      </c>
      <c r="AB96" s="168">
        <f t="shared" si="45"/>
        <v>3.7790240578646772E-2</v>
      </c>
      <c r="AC96" s="209">
        <f t="shared" si="59"/>
        <v>19800</v>
      </c>
      <c r="AD96" s="151" t="s">
        <v>817</v>
      </c>
      <c r="AE96" s="205">
        <v>20</v>
      </c>
      <c r="AF96" s="206">
        <v>778</v>
      </c>
      <c r="AG96" s="136">
        <f t="shared" si="56"/>
        <v>0.26</v>
      </c>
      <c r="AH96" s="168">
        <f t="shared" si="40"/>
        <v>8.0555555555555491E-2</v>
      </c>
      <c r="AI96" s="212">
        <f t="shared" si="41"/>
        <v>3.7790240578646772E-2</v>
      </c>
      <c r="AJ96" s="212">
        <f t="shared" si="42"/>
        <v>-4.2765314976908719E-2</v>
      </c>
    </row>
    <row r="97" spans="1:36" ht="12.95" customHeight="1" x14ac:dyDescent="0.2">
      <c r="A97" s="105">
        <f t="shared" si="60"/>
        <v>0.1</v>
      </c>
      <c r="B97" s="106">
        <f t="shared" si="39"/>
        <v>14000</v>
      </c>
      <c r="C97" s="28">
        <v>8890134</v>
      </c>
      <c r="D97" s="108">
        <f t="shared" si="57"/>
        <v>13700</v>
      </c>
      <c r="E97" s="180"/>
      <c r="F97" s="155" t="s">
        <v>451</v>
      </c>
      <c r="G97" s="43">
        <v>20</v>
      </c>
      <c r="H97" s="60">
        <v>0.26</v>
      </c>
      <c r="I97" s="46">
        <v>450</v>
      </c>
      <c r="J97" s="53">
        <f t="shared" si="52"/>
        <v>12</v>
      </c>
      <c r="K97" s="56">
        <f t="shared" si="53"/>
        <v>20</v>
      </c>
      <c r="L97" s="57">
        <f t="shared" si="54"/>
        <v>25</v>
      </c>
      <c r="M97" s="58">
        <f t="shared" si="55"/>
        <v>4.5</v>
      </c>
      <c r="N97" s="38">
        <f t="shared" si="36"/>
        <v>9612</v>
      </c>
      <c r="O97" s="63">
        <f t="shared" si="48"/>
        <v>4388</v>
      </c>
      <c r="P97" s="64">
        <f t="shared" si="49"/>
        <v>0.31342857142857145</v>
      </c>
      <c r="Q97" s="33"/>
      <c r="S97" s="117">
        <f t="shared" si="58"/>
        <v>0</v>
      </c>
      <c r="T97" s="117">
        <f t="shared" si="34"/>
        <v>8890134</v>
      </c>
      <c r="U97" s="151" t="s">
        <v>818</v>
      </c>
      <c r="V97" s="152">
        <v>20</v>
      </c>
      <c r="W97" s="6">
        <v>510</v>
      </c>
      <c r="Y97" s="302">
        <f t="shared" si="44"/>
        <v>13514</v>
      </c>
      <c r="Z97" s="302"/>
      <c r="AA97" s="169">
        <f t="shared" si="38"/>
        <v>1.02</v>
      </c>
      <c r="AB97" s="168">
        <f t="shared" si="45"/>
        <v>3.5962705342607704E-2</v>
      </c>
      <c r="AC97" s="209">
        <f>CEILING((AF97*$AD$9),100)-200</f>
        <v>14000</v>
      </c>
      <c r="AD97" s="151" t="s">
        <v>818</v>
      </c>
      <c r="AE97" s="205">
        <v>20</v>
      </c>
      <c r="AF97" s="206">
        <v>556</v>
      </c>
      <c r="AG97" s="136">
        <f t="shared" si="56"/>
        <v>0.26</v>
      </c>
      <c r="AH97" s="168">
        <f t="shared" si="40"/>
        <v>9.0196078431372451E-2</v>
      </c>
      <c r="AI97" s="212">
        <f t="shared" si="41"/>
        <v>3.5962705342607704E-2</v>
      </c>
      <c r="AJ97" s="212">
        <f t="shared" si="42"/>
        <v>-5.4233373088764747E-2</v>
      </c>
    </row>
    <row r="98" spans="1:36" ht="12.95" customHeight="1" x14ac:dyDescent="0.2">
      <c r="A98" s="105">
        <f t="shared" si="60"/>
        <v>0.1</v>
      </c>
      <c r="B98" s="106">
        <f t="shared" si="39"/>
        <v>21900</v>
      </c>
      <c r="C98" s="28">
        <v>8890135</v>
      </c>
      <c r="D98" s="108">
        <f t="shared" si="57"/>
        <v>21400</v>
      </c>
      <c r="E98" s="180"/>
      <c r="F98" s="155" t="s">
        <v>452</v>
      </c>
      <c r="G98" s="43">
        <v>20</v>
      </c>
      <c r="H98" s="60">
        <v>0.26</v>
      </c>
      <c r="I98" s="46">
        <v>650</v>
      </c>
      <c r="J98" s="53">
        <f t="shared" si="52"/>
        <v>12</v>
      </c>
      <c r="K98" s="56">
        <f t="shared" si="53"/>
        <v>20</v>
      </c>
      <c r="L98" s="57">
        <f t="shared" si="54"/>
        <v>25</v>
      </c>
      <c r="M98" s="58">
        <f t="shared" si="55"/>
        <v>6.5</v>
      </c>
      <c r="N98" s="38">
        <f t="shared" si="36"/>
        <v>13737</v>
      </c>
      <c r="O98" s="63">
        <f t="shared" si="48"/>
        <v>8163</v>
      </c>
      <c r="P98" s="64">
        <f t="shared" si="49"/>
        <v>0.37273972602739724</v>
      </c>
      <c r="Q98" s="33"/>
      <c r="S98" s="117">
        <f t="shared" si="58"/>
        <v>0</v>
      </c>
      <c r="T98" s="117">
        <f t="shared" si="34"/>
        <v>8890135</v>
      </c>
      <c r="U98" s="151" t="s">
        <v>819</v>
      </c>
      <c r="V98" s="152">
        <v>20</v>
      </c>
      <c r="W98" s="6">
        <v>790</v>
      </c>
      <c r="Y98" s="302">
        <f t="shared" si="44"/>
        <v>20934</v>
      </c>
      <c r="Z98" s="302"/>
      <c r="AA98" s="169">
        <f t="shared" si="38"/>
        <v>1.02</v>
      </c>
      <c r="AB98" s="168">
        <f t="shared" si="45"/>
        <v>4.6145027228432278E-2</v>
      </c>
      <c r="AC98" s="209">
        <f t="shared" si="59"/>
        <v>21900</v>
      </c>
      <c r="AD98" s="151" t="s">
        <v>819</v>
      </c>
      <c r="AE98" s="205">
        <v>20</v>
      </c>
      <c r="AF98" s="206">
        <v>859</v>
      </c>
      <c r="AG98" s="136">
        <f t="shared" si="56"/>
        <v>0.26</v>
      </c>
      <c r="AH98" s="168">
        <f t="shared" si="40"/>
        <v>8.7341772151898756E-2</v>
      </c>
      <c r="AI98" s="212">
        <f t="shared" si="41"/>
        <v>4.6145027228432278E-2</v>
      </c>
      <c r="AJ98" s="212">
        <f t="shared" si="42"/>
        <v>-4.1196744923466477E-2</v>
      </c>
    </row>
    <row r="99" spans="1:36" ht="12.95" customHeight="1" x14ac:dyDescent="0.2">
      <c r="A99" s="105">
        <f t="shared" si="60"/>
        <v>0.1</v>
      </c>
      <c r="B99" s="106">
        <f t="shared" si="39"/>
        <v>6800</v>
      </c>
      <c r="C99" s="28">
        <v>8890140</v>
      </c>
      <c r="D99" s="113">
        <f t="shared" si="51"/>
        <v>6800</v>
      </c>
      <c r="E99" s="180"/>
      <c r="F99" s="155" t="s">
        <v>453</v>
      </c>
      <c r="G99" s="43">
        <v>20</v>
      </c>
      <c r="H99" s="60">
        <v>0.26</v>
      </c>
      <c r="I99" s="46">
        <v>227</v>
      </c>
      <c r="J99" s="53">
        <f t="shared" si="52"/>
        <v>12</v>
      </c>
      <c r="K99" s="56">
        <f t="shared" si="53"/>
        <v>20</v>
      </c>
      <c r="L99" s="57">
        <f t="shared" si="54"/>
        <v>25</v>
      </c>
      <c r="M99" s="58">
        <f t="shared" si="55"/>
        <v>2.27</v>
      </c>
      <c r="N99" s="38">
        <f t="shared" si="36"/>
        <v>5012</v>
      </c>
      <c r="O99" s="63">
        <f t="shared" si="48"/>
        <v>1788</v>
      </c>
      <c r="P99" s="64">
        <f t="shared" si="49"/>
        <v>0.26294117647058823</v>
      </c>
      <c r="Q99" s="33"/>
      <c r="S99" s="117">
        <f t="shared" si="58"/>
        <v>0</v>
      </c>
      <c r="T99" s="117">
        <f t="shared" si="34"/>
        <v>8890140</v>
      </c>
      <c r="U99" s="151" t="s">
        <v>820</v>
      </c>
      <c r="V99" s="152">
        <v>20</v>
      </c>
      <c r="W99" s="6">
        <v>250</v>
      </c>
      <c r="Y99" s="302">
        <f t="shared" si="44"/>
        <v>6624</v>
      </c>
      <c r="Z99" s="302"/>
      <c r="AA99" s="169">
        <v>1.02</v>
      </c>
      <c r="AB99" s="168">
        <f t="shared" si="45"/>
        <v>2.657004830917864E-2</v>
      </c>
      <c r="AC99" s="209">
        <f t="shared" si="59"/>
        <v>6800</v>
      </c>
      <c r="AD99" s="151" t="s">
        <v>820</v>
      </c>
      <c r="AE99" s="205">
        <v>20</v>
      </c>
      <c r="AF99" s="206">
        <v>270</v>
      </c>
      <c r="AG99" s="136">
        <f t="shared" si="56"/>
        <v>0.26</v>
      </c>
      <c r="AH99" s="168">
        <f t="shared" si="40"/>
        <v>8.0000000000000071E-2</v>
      </c>
      <c r="AI99" s="212">
        <f t="shared" si="41"/>
        <v>2.657004830917864E-2</v>
      </c>
      <c r="AJ99" s="212">
        <f t="shared" si="42"/>
        <v>-5.3429951690821431E-2</v>
      </c>
    </row>
    <row r="100" spans="1:36" ht="12.95" customHeight="1" x14ac:dyDescent="0.2">
      <c r="A100" s="105">
        <f t="shared" si="60"/>
        <v>0.1</v>
      </c>
      <c r="B100" s="106">
        <f t="shared" si="39"/>
        <v>12300</v>
      </c>
      <c r="C100" s="28">
        <v>8890141</v>
      </c>
      <c r="D100" s="108">
        <f t="shared" ref="D100" si="61">CEILING(IF(B100&lt;10000,B100,B100*0.98),100)-100</f>
        <v>12000</v>
      </c>
      <c r="E100" s="180"/>
      <c r="F100" s="155" t="s">
        <v>454</v>
      </c>
      <c r="G100" s="43">
        <v>20</v>
      </c>
      <c r="H100" s="60">
        <v>0.26</v>
      </c>
      <c r="I100" s="46">
        <v>406</v>
      </c>
      <c r="J100" s="53">
        <f t="shared" si="52"/>
        <v>12</v>
      </c>
      <c r="K100" s="56">
        <f t="shared" si="53"/>
        <v>20</v>
      </c>
      <c r="L100" s="57">
        <f t="shared" si="54"/>
        <v>25</v>
      </c>
      <c r="M100" s="58">
        <f t="shared" si="55"/>
        <v>4.0599999999999996</v>
      </c>
      <c r="N100" s="38">
        <f t="shared" si="36"/>
        <v>8704</v>
      </c>
      <c r="O100" s="63">
        <f t="shared" si="48"/>
        <v>3596</v>
      </c>
      <c r="P100" s="64">
        <f t="shared" si="49"/>
        <v>0.29235772357723577</v>
      </c>
      <c r="Q100" s="33"/>
      <c r="S100" s="117">
        <f t="shared" si="58"/>
        <v>0</v>
      </c>
      <c r="T100" s="117">
        <f t="shared" si="34"/>
        <v>8890141</v>
      </c>
      <c r="U100" s="151" t="s">
        <v>821</v>
      </c>
      <c r="V100" s="152">
        <v>20</v>
      </c>
      <c r="W100" s="6">
        <v>450</v>
      </c>
      <c r="Y100" s="302">
        <f t="shared" si="44"/>
        <v>11924</v>
      </c>
      <c r="Z100" s="302"/>
      <c r="AA100" s="169">
        <v>1.02</v>
      </c>
      <c r="AB100" s="168">
        <f t="shared" si="45"/>
        <v>3.1533042603153261E-2</v>
      </c>
      <c r="AC100" s="209">
        <f t="shared" si="59"/>
        <v>12300</v>
      </c>
      <c r="AD100" s="151" t="s">
        <v>821</v>
      </c>
      <c r="AE100" s="205">
        <v>20</v>
      </c>
      <c r="AF100" s="206">
        <v>485</v>
      </c>
      <c r="AG100" s="136">
        <f t="shared" si="56"/>
        <v>0.26</v>
      </c>
      <c r="AH100" s="168">
        <f t="shared" si="40"/>
        <v>7.7777777777777724E-2</v>
      </c>
      <c r="AI100" s="212">
        <f t="shared" si="41"/>
        <v>3.1533042603153261E-2</v>
      </c>
      <c r="AJ100" s="212">
        <f t="shared" si="42"/>
        <v>-4.6244735174624463E-2</v>
      </c>
    </row>
    <row r="101" spans="1:36" ht="12.95" customHeight="1" x14ac:dyDescent="0.2">
      <c r="A101" s="105">
        <f t="shared" si="60"/>
        <v>0.1</v>
      </c>
      <c r="B101" s="106">
        <f t="shared" si="39"/>
        <v>7900</v>
      </c>
      <c r="C101" s="28">
        <v>8890142</v>
      </c>
      <c r="D101" s="113">
        <f t="shared" si="51"/>
        <v>7900</v>
      </c>
      <c r="E101" s="180"/>
      <c r="F101" s="155" t="s">
        <v>455</v>
      </c>
      <c r="G101" s="43">
        <v>20</v>
      </c>
      <c r="H101" s="60">
        <v>0.26</v>
      </c>
      <c r="I101" s="46">
        <v>263</v>
      </c>
      <c r="J101" s="53">
        <f t="shared" si="52"/>
        <v>12</v>
      </c>
      <c r="K101" s="56">
        <f t="shared" si="53"/>
        <v>20</v>
      </c>
      <c r="L101" s="57">
        <f t="shared" si="54"/>
        <v>25</v>
      </c>
      <c r="M101" s="58">
        <f t="shared" si="55"/>
        <v>2.63</v>
      </c>
      <c r="N101" s="38">
        <f t="shared" si="36"/>
        <v>5755</v>
      </c>
      <c r="O101" s="63">
        <f t="shared" si="48"/>
        <v>2145</v>
      </c>
      <c r="P101" s="64">
        <f t="shared" si="49"/>
        <v>0.27151898734177216</v>
      </c>
      <c r="Q101" s="33"/>
      <c r="S101" s="117">
        <f t="shared" si="58"/>
        <v>0</v>
      </c>
      <c r="T101" s="117">
        <f t="shared" si="34"/>
        <v>8890142</v>
      </c>
      <c r="U101" s="151" t="s">
        <v>822</v>
      </c>
      <c r="V101" s="152">
        <v>20</v>
      </c>
      <c r="W101" s="6">
        <v>290</v>
      </c>
      <c r="Y101" s="302">
        <f t="shared" si="44"/>
        <v>7684</v>
      </c>
      <c r="Z101" s="302"/>
      <c r="AA101" s="169">
        <v>1.02</v>
      </c>
      <c r="AB101" s="168">
        <f t="shared" si="45"/>
        <v>2.811035918792304E-2</v>
      </c>
      <c r="AC101" s="209">
        <f t="shared" si="59"/>
        <v>7900</v>
      </c>
      <c r="AD101" s="151" t="s">
        <v>822</v>
      </c>
      <c r="AE101" s="205">
        <v>20</v>
      </c>
      <c r="AF101" s="206">
        <v>313</v>
      </c>
      <c r="AG101" s="136">
        <f t="shared" si="56"/>
        <v>0.26</v>
      </c>
      <c r="AH101" s="168">
        <f t="shared" si="40"/>
        <v>7.9310344827586254E-2</v>
      </c>
      <c r="AI101" s="212">
        <f t="shared" si="41"/>
        <v>2.811035918792304E-2</v>
      </c>
      <c r="AJ101" s="212">
        <f t="shared" si="42"/>
        <v>-5.1199985639663215E-2</v>
      </c>
    </row>
    <row r="102" spans="1:36" ht="12.95" customHeight="1" x14ac:dyDescent="0.2">
      <c r="A102" s="105">
        <f t="shared" si="60"/>
        <v>0.1</v>
      </c>
      <c r="B102" s="106">
        <f t="shared" si="39"/>
        <v>13200</v>
      </c>
      <c r="C102" s="28">
        <v>8890143</v>
      </c>
      <c r="D102" s="108">
        <f t="shared" ref="D102" si="62">CEILING(IF(B102&lt;10000,B102,B102*0.98),100)-100</f>
        <v>12900</v>
      </c>
      <c r="E102" s="180"/>
      <c r="F102" s="155" t="s">
        <v>456</v>
      </c>
      <c r="G102" s="43">
        <v>20</v>
      </c>
      <c r="H102" s="60">
        <v>0.26</v>
      </c>
      <c r="I102" s="46">
        <v>432</v>
      </c>
      <c r="J102" s="53">
        <f t="shared" si="52"/>
        <v>12</v>
      </c>
      <c r="K102" s="56">
        <f t="shared" si="53"/>
        <v>20</v>
      </c>
      <c r="L102" s="57">
        <f t="shared" si="54"/>
        <v>25</v>
      </c>
      <c r="M102" s="58">
        <f t="shared" si="55"/>
        <v>4.32</v>
      </c>
      <c r="N102" s="38">
        <f t="shared" si="36"/>
        <v>9240</v>
      </c>
      <c r="O102" s="63">
        <f t="shared" si="48"/>
        <v>3960</v>
      </c>
      <c r="P102" s="64">
        <f t="shared" si="49"/>
        <v>0.3</v>
      </c>
      <c r="Q102" s="33"/>
      <c r="S102" s="117">
        <f t="shared" si="58"/>
        <v>0</v>
      </c>
      <c r="T102" s="117">
        <f t="shared" si="34"/>
        <v>8890143</v>
      </c>
      <c r="U102" s="151" t="s">
        <v>823</v>
      </c>
      <c r="V102" s="152">
        <v>20</v>
      </c>
      <c r="W102" s="6">
        <v>480</v>
      </c>
      <c r="Y102" s="302">
        <f t="shared" si="44"/>
        <v>12719</v>
      </c>
      <c r="Z102" s="302"/>
      <c r="AA102" s="169">
        <v>1.02</v>
      </c>
      <c r="AB102" s="168">
        <f t="shared" si="45"/>
        <v>3.7817438477867782E-2</v>
      </c>
      <c r="AC102" s="209">
        <f t="shared" si="59"/>
        <v>13200</v>
      </c>
      <c r="AD102" s="151" t="s">
        <v>823</v>
      </c>
      <c r="AE102" s="205">
        <v>20</v>
      </c>
      <c r="AF102" s="206">
        <v>518</v>
      </c>
      <c r="AG102" s="136">
        <f t="shared" si="56"/>
        <v>0.26</v>
      </c>
      <c r="AH102" s="168">
        <f t="shared" si="40"/>
        <v>7.9166666666666607E-2</v>
      </c>
      <c r="AI102" s="212">
        <f t="shared" si="41"/>
        <v>3.7817438477867782E-2</v>
      </c>
      <c r="AJ102" s="212">
        <f t="shared" si="42"/>
        <v>-4.1349228188798826E-2</v>
      </c>
    </row>
    <row r="103" spans="1:36" ht="12.95" customHeight="1" x14ac:dyDescent="0.2">
      <c r="A103" s="105">
        <f t="shared" si="60"/>
        <v>0.1</v>
      </c>
      <c r="B103" s="106">
        <f t="shared" si="39"/>
        <v>8700</v>
      </c>
      <c r="C103" s="28">
        <v>8890144</v>
      </c>
      <c r="D103" s="113">
        <f t="shared" si="51"/>
        <v>8700</v>
      </c>
      <c r="E103" s="180"/>
      <c r="F103" s="155" t="s">
        <v>457</v>
      </c>
      <c r="G103" s="43">
        <v>20</v>
      </c>
      <c r="H103" s="60">
        <v>0.26</v>
      </c>
      <c r="I103" s="46">
        <v>293</v>
      </c>
      <c r="J103" s="53">
        <f t="shared" si="52"/>
        <v>12</v>
      </c>
      <c r="K103" s="56">
        <f t="shared" si="53"/>
        <v>20</v>
      </c>
      <c r="L103" s="57">
        <f t="shared" si="54"/>
        <v>25</v>
      </c>
      <c r="M103" s="58">
        <f t="shared" si="55"/>
        <v>2.93</v>
      </c>
      <c r="N103" s="38">
        <f t="shared" si="36"/>
        <v>6374</v>
      </c>
      <c r="O103" s="63">
        <f t="shared" si="48"/>
        <v>2326</v>
      </c>
      <c r="P103" s="64">
        <f t="shared" si="49"/>
        <v>0.26735632183908048</v>
      </c>
      <c r="Q103" s="33"/>
      <c r="S103" s="117">
        <f t="shared" si="58"/>
        <v>0</v>
      </c>
      <c r="T103" s="117">
        <f t="shared" ref="T103:T107" si="63">C103</f>
        <v>8890144</v>
      </c>
      <c r="U103" s="151" t="s">
        <v>824</v>
      </c>
      <c r="V103" s="152">
        <v>20</v>
      </c>
      <c r="W103" s="6">
        <v>320</v>
      </c>
      <c r="Y103" s="302">
        <f t="shared" si="44"/>
        <v>8479</v>
      </c>
      <c r="Z103" s="302"/>
      <c r="AA103" s="169">
        <f t="shared" si="38"/>
        <v>1.02</v>
      </c>
      <c r="AB103" s="168">
        <f t="shared" si="45"/>
        <v>2.6064394386130507E-2</v>
      </c>
      <c r="AC103" s="209">
        <f t="shared" si="59"/>
        <v>8700</v>
      </c>
      <c r="AD103" s="151" t="s">
        <v>824</v>
      </c>
      <c r="AE103" s="205">
        <v>20</v>
      </c>
      <c r="AF103" s="206">
        <v>345</v>
      </c>
      <c r="AG103" s="136">
        <f t="shared" si="56"/>
        <v>0.26</v>
      </c>
      <c r="AH103" s="168">
        <f t="shared" si="40"/>
        <v>7.8125E-2</v>
      </c>
      <c r="AI103" s="212">
        <f t="shared" si="41"/>
        <v>2.6064394386130507E-2</v>
      </c>
      <c r="AJ103" s="212">
        <f t="shared" si="42"/>
        <v>-5.2060605613869493E-2</v>
      </c>
    </row>
    <row r="104" spans="1:36" ht="12.95" customHeight="1" x14ac:dyDescent="0.2">
      <c r="A104" s="105">
        <f t="shared" si="60"/>
        <v>0.1</v>
      </c>
      <c r="B104" s="106">
        <f t="shared" si="39"/>
        <v>14500</v>
      </c>
      <c r="C104" s="28">
        <v>8890145</v>
      </c>
      <c r="D104" s="108">
        <f t="shared" ref="D104" si="64">CEILING(IF(B104&lt;10000,B104,B104*0.98),100)-100</f>
        <v>14200</v>
      </c>
      <c r="E104" s="180"/>
      <c r="F104" s="155" t="s">
        <v>458</v>
      </c>
      <c r="G104" s="43">
        <v>20</v>
      </c>
      <c r="H104" s="60">
        <v>0.26</v>
      </c>
      <c r="I104" s="46">
        <v>483</v>
      </c>
      <c r="J104" s="53">
        <f t="shared" si="52"/>
        <v>12</v>
      </c>
      <c r="K104" s="56">
        <f t="shared" si="53"/>
        <v>20</v>
      </c>
      <c r="L104" s="57">
        <f t="shared" si="54"/>
        <v>25</v>
      </c>
      <c r="M104" s="58">
        <f t="shared" si="55"/>
        <v>4.83</v>
      </c>
      <c r="N104" s="38">
        <f t="shared" si="36"/>
        <v>10292</v>
      </c>
      <c r="O104" s="63">
        <f t="shared" si="48"/>
        <v>4208</v>
      </c>
      <c r="P104" s="64">
        <f t="shared" si="49"/>
        <v>0.29020689655172416</v>
      </c>
      <c r="Q104" s="33"/>
      <c r="S104" s="117">
        <f t="shared" si="58"/>
        <v>0</v>
      </c>
      <c r="T104" s="117">
        <f t="shared" si="63"/>
        <v>8890145</v>
      </c>
      <c r="U104" s="151" t="s">
        <v>825</v>
      </c>
      <c r="V104" s="152">
        <v>20</v>
      </c>
      <c r="W104" s="6">
        <v>530</v>
      </c>
      <c r="Y104" s="302">
        <f t="shared" si="44"/>
        <v>14044</v>
      </c>
      <c r="Z104" s="302"/>
      <c r="AA104" s="169">
        <f t="shared" si="38"/>
        <v>1.02</v>
      </c>
      <c r="AB104" s="168">
        <f t="shared" si="45"/>
        <v>3.2469381942466624E-2</v>
      </c>
      <c r="AC104" s="209">
        <f t="shared" si="59"/>
        <v>14500</v>
      </c>
      <c r="AD104" s="151" t="s">
        <v>825</v>
      </c>
      <c r="AE104" s="205">
        <v>20</v>
      </c>
      <c r="AF104" s="206">
        <v>572</v>
      </c>
      <c r="AG104" s="136">
        <f t="shared" si="56"/>
        <v>0.26</v>
      </c>
      <c r="AH104" s="168">
        <f t="shared" si="40"/>
        <v>7.9245283018867907E-2</v>
      </c>
      <c r="AI104" s="212">
        <f t="shared" si="41"/>
        <v>3.2469381942466624E-2</v>
      </c>
      <c r="AJ104" s="212">
        <f t="shared" si="42"/>
        <v>-4.6775901076401283E-2</v>
      </c>
    </row>
    <row r="105" spans="1:36" ht="12.95" customHeight="1" x14ac:dyDescent="0.2">
      <c r="A105" s="105">
        <v>0.1</v>
      </c>
      <c r="B105" s="106">
        <f t="shared" si="39"/>
        <v>690</v>
      </c>
      <c r="C105" s="28">
        <v>8890150</v>
      </c>
      <c r="D105" s="113">
        <f t="shared" ref="D105:D109" si="65">B105</f>
        <v>690</v>
      </c>
      <c r="E105" s="180"/>
      <c r="F105" s="181" t="s">
        <v>1312</v>
      </c>
      <c r="G105" s="43"/>
      <c r="H105" s="60"/>
      <c r="I105" s="46"/>
      <c r="J105" s="53"/>
      <c r="K105" s="56"/>
      <c r="L105" s="57"/>
      <c r="M105" s="58"/>
      <c r="N105" s="38"/>
      <c r="O105" s="63"/>
      <c r="P105" s="64"/>
      <c r="Q105" s="33"/>
      <c r="S105" s="117"/>
      <c r="T105" s="117">
        <f t="shared" si="63"/>
        <v>8890150</v>
      </c>
      <c r="U105" s="151" t="s">
        <v>1375</v>
      </c>
      <c r="V105" s="152" t="s">
        <v>561</v>
      </c>
      <c r="W105" s="6">
        <v>23</v>
      </c>
      <c r="Y105" s="302">
        <f t="shared" si="44"/>
        <v>609</v>
      </c>
      <c r="Z105" s="302"/>
      <c r="AA105" s="169">
        <v>1.05</v>
      </c>
      <c r="AB105" s="168">
        <f t="shared" si="45"/>
        <v>0.13300492610837433</v>
      </c>
      <c r="AC105" s="209">
        <f>CEILING((AF105*$AD$9),100)-10</f>
        <v>690</v>
      </c>
      <c r="AD105" s="151" t="s">
        <v>1375</v>
      </c>
      <c r="AE105" s="205" t="s">
        <v>561</v>
      </c>
      <c r="AF105" s="206">
        <v>26</v>
      </c>
      <c r="AG105" s="136">
        <f t="shared" si="56"/>
        <v>0.26</v>
      </c>
      <c r="AH105" s="168">
        <f t="shared" si="40"/>
        <v>0.13043478260869557</v>
      </c>
      <c r="AI105" s="212">
        <f t="shared" si="41"/>
        <v>0.13300492610837433</v>
      </c>
      <c r="AJ105" s="212">
        <f t="shared" si="42"/>
        <v>2.5701434996787675E-3</v>
      </c>
    </row>
    <row r="106" spans="1:36" ht="12.95" customHeight="1" x14ac:dyDescent="0.2">
      <c r="A106" s="105">
        <v>0.1</v>
      </c>
      <c r="B106" s="106">
        <f t="shared" si="39"/>
        <v>890</v>
      </c>
      <c r="C106" s="28">
        <v>8890151</v>
      </c>
      <c r="D106" s="113">
        <f t="shared" si="65"/>
        <v>890</v>
      </c>
      <c r="E106" s="180"/>
      <c r="F106" s="181" t="s">
        <v>1327</v>
      </c>
      <c r="G106" s="43"/>
      <c r="H106" s="60"/>
      <c r="I106" s="46"/>
      <c r="J106" s="53"/>
      <c r="K106" s="56"/>
      <c r="L106" s="57"/>
      <c r="M106" s="58"/>
      <c r="N106" s="38"/>
      <c r="O106" s="63"/>
      <c r="P106" s="64"/>
      <c r="Q106" s="33"/>
      <c r="S106" s="117"/>
      <c r="T106" s="117">
        <f t="shared" si="63"/>
        <v>8890151</v>
      </c>
      <c r="U106" s="151" t="s">
        <v>1376</v>
      </c>
      <c r="V106" s="152" t="s">
        <v>561</v>
      </c>
      <c r="W106" s="6">
        <v>29</v>
      </c>
      <c r="Y106" s="302">
        <f t="shared" si="44"/>
        <v>768</v>
      </c>
      <c r="Z106" s="302"/>
      <c r="AA106" s="169">
        <v>1.1000000000000001</v>
      </c>
      <c r="AB106" s="168">
        <f t="shared" si="45"/>
        <v>0.15885416666666674</v>
      </c>
      <c r="AC106" s="209">
        <f t="shared" ref="AC106:AC111" si="66">CEILING((AF106*$AD$9),100)-10</f>
        <v>890</v>
      </c>
      <c r="AD106" s="151" t="s">
        <v>1376</v>
      </c>
      <c r="AE106" s="205" t="s">
        <v>561</v>
      </c>
      <c r="AF106" s="206">
        <v>32</v>
      </c>
      <c r="AG106" s="136">
        <f t="shared" si="56"/>
        <v>0.26</v>
      </c>
      <c r="AH106" s="168">
        <f t="shared" si="40"/>
        <v>0.10344827586206895</v>
      </c>
      <c r="AI106" s="212">
        <f t="shared" si="41"/>
        <v>0.15885416666666674</v>
      </c>
      <c r="AJ106" s="212">
        <f t="shared" si="42"/>
        <v>5.540589080459779E-2</v>
      </c>
    </row>
    <row r="107" spans="1:36" ht="12.95" customHeight="1" x14ac:dyDescent="0.2">
      <c r="A107" s="105">
        <v>0.1</v>
      </c>
      <c r="B107" s="106">
        <f t="shared" si="39"/>
        <v>2100</v>
      </c>
      <c r="C107" s="28">
        <v>8890152</v>
      </c>
      <c r="D107" s="113">
        <f t="shared" si="65"/>
        <v>2100</v>
      </c>
      <c r="E107" s="180"/>
      <c r="F107" s="181" t="s">
        <v>1328</v>
      </c>
      <c r="G107" s="43"/>
      <c r="H107" s="60"/>
      <c r="I107" s="46"/>
      <c r="J107" s="53"/>
      <c r="K107" s="56"/>
      <c r="L107" s="57"/>
      <c r="M107" s="58"/>
      <c r="N107" s="38"/>
      <c r="O107" s="63"/>
      <c r="P107" s="64"/>
      <c r="Q107" s="33"/>
      <c r="S107" s="117"/>
      <c r="T107" s="117">
        <f t="shared" si="63"/>
        <v>8890152</v>
      </c>
      <c r="U107" s="151" t="s">
        <v>1377</v>
      </c>
      <c r="V107" s="152" t="s">
        <v>561</v>
      </c>
      <c r="W107" s="6">
        <v>75</v>
      </c>
      <c r="Y107" s="302">
        <f t="shared" si="44"/>
        <v>1987</v>
      </c>
      <c r="Z107" s="302"/>
      <c r="AA107" s="169">
        <v>1.05</v>
      </c>
      <c r="AB107" s="168">
        <f t="shared" si="45"/>
        <v>5.6869652742828292E-2</v>
      </c>
      <c r="AC107" s="209">
        <f>CEILING((AF107*$AD$9),100)-0</f>
        <v>2100</v>
      </c>
      <c r="AD107" s="151" t="s">
        <v>1377</v>
      </c>
      <c r="AE107" s="205" t="s">
        <v>561</v>
      </c>
      <c r="AF107" s="206">
        <v>82</v>
      </c>
      <c r="AG107" s="136">
        <f t="shared" si="56"/>
        <v>0.26</v>
      </c>
      <c r="AH107" s="168">
        <f t="shared" si="40"/>
        <v>9.3333333333333268E-2</v>
      </c>
      <c r="AI107" s="212">
        <f t="shared" si="41"/>
        <v>5.6869652742828292E-2</v>
      </c>
      <c r="AJ107" s="212">
        <f t="shared" si="42"/>
        <v>-3.6463680590504977E-2</v>
      </c>
    </row>
    <row r="108" spans="1:36" ht="12.95" customHeight="1" x14ac:dyDescent="0.2">
      <c r="A108" s="105">
        <v>0.1</v>
      </c>
      <c r="B108" s="106">
        <f t="shared" si="39"/>
        <v>4100</v>
      </c>
      <c r="C108" s="28" t="str">
        <f>U108</f>
        <v>8 890 170</v>
      </c>
      <c r="D108" s="113">
        <f t="shared" si="65"/>
        <v>4100</v>
      </c>
      <c r="E108" s="180"/>
      <c r="F108" s="153" t="s">
        <v>1378</v>
      </c>
      <c r="G108" s="43"/>
      <c r="H108" s="60"/>
      <c r="I108" s="46"/>
      <c r="J108" s="53"/>
      <c r="K108" s="56"/>
      <c r="L108" s="57"/>
      <c r="M108" s="58"/>
      <c r="N108" s="38"/>
      <c r="O108" s="63"/>
      <c r="P108" s="64"/>
      <c r="Q108" s="33"/>
      <c r="S108" s="117"/>
      <c r="T108" s="117">
        <v>8890170</v>
      </c>
      <c r="U108" s="151" t="s">
        <v>1380</v>
      </c>
      <c r="V108" s="152" t="s">
        <v>561</v>
      </c>
      <c r="W108" s="6">
        <v>145</v>
      </c>
      <c r="Y108" s="302">
        <f t="shared" si="44"/>
        <v>3842</v>
      </c>
      <c r="Z108" s="302"/>
      <c r="AA108" s="169">
        <v>1.02</v>
      </c>
      <c r="AB108" s="168">
        <f t="shared" si="45"/>
        <v>6.7152524726704854E-2</v>
      </c>
      <c r="AC108" s="209">
        <f>CEILING((AF108*$AD$9),100)-0</f>
        <v>4100</v>
      </c>
      <c r="AD108" s="151" t="s">
        <v>1507</v>
      </c>
      <c r="AE108" s="205" t="s">
        <v>561</v>
      </c>
      <c r="AF108" s="206">
        <v>157</v>
      </c>
      <c r="AG108" s="136">
        <f t="shared" si="56"/>
        <v>0.26</v>
      </c>
      <c r="AH108" s="168">
        <f t="shared" si="40"/>
        <v>8.2758620689655116E-2</v>
      </c>
      <c r="AI108" s="212">
        <f t="shared" si="41"/>
        <v>6.7152524726704854E-2</v>
      </c>
      <c r="AJ108" s="212">
        <f t="shared" si="42"/>
        <v>-1.5606095962950262E-2</v>
      </c>
    </row>
    <row r="109" spans="1:36" ht="12.95" customHeight="1" x14ac:dyDescent="0.2">
      <c r="A109" s="105">
        <v>0.1</v>
      </c>
      <c r="B109" s="106">
        <f t="shared" si="39"/>
        <v>5190</v>
      </c>
      <c r="C109" s="28" t="str">
        <f>U109</f>
        <v>8 890 171</v>
      </c>
      <c r="D109" s="113">
        <f t="shared" si="65"/>
        <v>5190</v>
      </c>
      <c r="E109" s="180"/>
      <c r="F109" s="153" t="s">
        <v>1379</v>
      </c>
      <c r="G109" s="43"/>
      <c r="H109" s="60"/>
      <c r="I109" s="46"/>
      <c r="J109" s="53"/>
      <c r="K109" s="56"/>
      <c r="L109" s="57"/>
      <c r="M109" s="58"/>
      <c r="N109" s="38"/>
      <c r="O109" s="63"/>
      <c r="P109" s="64"/>
      <c r="Q109" s="33"/>
      <c r="S109" s="117"/>
      <c r="T109" s="117">
        <v>8890171</v>
      </c>
      <c r="U109" s="151" t="s">
        <v>1381</v>
      </c>
      <c r="V109" s="152" t="s">
        <v>561</v>
      </c>
      <c r="W109" s="6">
        <v>186</v>
      </c>
      <c r="Y109" s="302">
        <f t="shared" si="44"/>
        <v>4928</v>
      </c>
      <c r="Z109" s="302"/>
      <c r="AA109" s="169">
        <v>1.02</v>
      </c>
      <c r="AB109" s="168">
        <f t="shared" si="45"/>
        <v>5.3165584415584499E-2</v>
      </c>
      <c r="AC109" s="209">
        <f t="shared" si="66"/>
        <v>5190</v>
      </c>
      <c r="AD109" s="151" t="s">
        <v>1508</v>
      </c>
      <c r="AE109" s="205" t="s">
        <v>561</v>
      </c>
      <c r="AF109" s="206">
        <v>201</v>
      </c>
      <c r="AG109" s="136">
        <f t="shared" si="56"/>
        <v>0.26</v>
      </c>
      <c r="AH109" s="168">
        <f t="shared" si="40"/>
        <v>8.0645161290322509E-2</v>
      </c>
      <c r="AI109" s="212">
        <f t="shared" si="41"/>
        <v>5.3165584415584499E-2</v>
      </c>
      <c r="AJ109" s="212">
        <f t="shared" si="42"/>
        <v>-2.747957687473801E-2</v>
      </c>
    </row>
    <row r="110" spans="1:36" ht="12.95" customHeight="1" x14ac:dyDescent="0.2">
      <c r="A110" s="105">
        <f>IF(H102&lt;19%,0.05,0.1)</f>
        <v>0.1</v>
      </c>
      <c r="B110" s="106">
        <f t="shared" si="39"/>
        <v>2490</v>
      </c>
      <c r="C110" s="28">
        <v>8891008</v>
      </c>
      <c r="D110" s="113">
        <f t="shared" ref="D110:D111" si="67">B110</f>
        <v>2490</v>
      </c>
      <c r="E110" s="180"/>
      <c r="F110" s="155" t="s">
        <v>435</v>
      </c>
      <c r="G110" s="43">
        <v>20</v>
      </c>
      <c r="H110" s="60">
        <v>0.26</v>
      </c>
      <c r="I110" s="46">
        <v>82</v>
      </c>
      <c r="J110" s="53">
        <f t="shared" si="52"/>
        <v>12</v>
      </c>
      <c r="K110" s="56">
        <f t="shared" si="53"/>
        <v>20</v>
      </c>
      <c r="L110" s="57">
        <f t="shared" si="54"/>
        <v>25</v>
      </c>
      <c r="M110" s="58">
        <f t="shared" si="55"/>
        <v>0.82</v>
      </c>
      <c r="N110" s="38">
        <f t="shared" si="36"/>
        <v>2022</v>
      </c>
      <c r="O110" s="63">
        <f t="shared" si="48"/>
        <v>468</v>
      </c>
      <c r="P110" s="64">
        <f t="shared" si="49"/>
        <v>0.18795180722891566</v>
      </c>
      <c r="Q110" s="34"/>
      <c r="S110" s="117" t="e">
        <f>T110-#REF!</f>
        <v>#REF!</v>
      </c>
      <c r="T110" s="117">
        <f t="shared" ref="T110:T170" si="68">C110</f>
        <v>8891008</v>
      </c>
      <c r="U110" s="151" t="s">
        <v>826</v>
      </c>
      <c r="V110" s="152">
        <v>20</v>
      </c>
      <c r="W110" s="6">
        <v>90</v>
      </c>
      <c r="Y110" s="302">
        <f t="shared" si="44"/>
        <v>2384</v>
      </c>
      <c r="Z110" s="302"/>
      <c r="AA110" s="169">
        <v>1.02</v>
      </c>
      <c r="AB110" s="168">
        <f t="shared" si="45"/>
        <v>4.4463087248322042E-2</v>
      </c>
      <c r="AC110" s="209">
        <f t="shared" si="66"/>
        <v>2490</v>
      </c>
      <c r="AD110" s="151" t="s">
        <v>826</v>
      </c>
      <c r="AE110" s="205">
        <v>20</v>
      </c>
      <c r="AF110" s="206">
        <v>98</v>
      </c>
      <c r="AG110" s="136">
        <f t="shared" si="56"/>
        <v>0.26</v>
      </c>
      <c r="AH110" s="168">
        <f t="shared" si="40"/>
        <v>8.8888888888888795E-2</v>
      </c>
      <c r="AI110" s="212">
        <f t="shared" si="41"/>
        <v>4.4463087248322042E-2</v>
      </c>
      <c r="AJ110" s="212">
        <f t="shared" si="42"/>
        <v>-4.4425801640566753E-2</v>
      </c>
    </row>
    <row r="111" spans="1:36" ht="12.95" customHeight="1" x14ac:dyDescent="0.2">
      <c r="A111" s="105">
        <f>IF(H103&lt;19%,0.05,0.1)</f>
        <v>0.1</v>
      </c>
      <c r="B111" s="106">
        <f t="shared" si="39"/>
        <v>2890</v>
      </c>
      <c r="C111" s="28">
        <v>8891009</v>
      </c>
      <c r="D111" s="113">
        <f t="shared" si="67"/>
        <v>2890</v>
      </c>
      <c r="E111" s="180"/>
      <c r="F111" s="155" t="s">
        <v>436</v>
      </c>
      <c r="G111" s="43">
        <v>20</v>
      </c>
      <c r="H111" s="60">
        <v>0.26</v>
      </c>
      <c r="I111" s="46">
        <v>96</v>
      </c>
      <c r="J111" s="53">
        <f t="shared" si="52"/>
        <v>12</v>
      </c>
      <c r="K111" s="56">
        <f t="shared" si="53"/>
        <v>20</v>
      </c>
      <c r="L111" s="57">
        <f t="shared" si="54"/>
        <v>25</v>
      </c>
      <c r="M111" s="58">
        <f t="shared" si="55"/>
        <v>0.96</v>
      </c>
      <c r="N111" s="38">
        <f t="shared" si="36"/>
        <v>2310</v>
      </c>
      <c r="O111" s="63">
        <f t="shared" si="48"/>
        <v>580</v>
      </c>
      <c r="P111" s="64">
        <f t="shared" si="49"/>
        <v>0.20069204152249134</v>
      </c>
      <c r="Q111" s="34"/>
      <c r="S111" s="117" t="e">
        <f>T111-#REF!</f>
        <v>#REF!</v>
      </c>
      <c r="T111" s="117">
        <f t="shared" si="68"/>
        <v>8891009</v>
      </c>
      <c r="U111" s="151" t="s">
        <v>827</v>
      </c>
      <c r="V111" s="152">
        <v>20</v>
      </c>
      <c r="W111" s="6">
        <v>105</v>
      </c>
      <c r="Y111" s="302">
        <f t="shared" si="44"/>
        <v>2782</v>
      </c>
      <c r="Z111" s="302"/>
      <c r="AA111" s="169">
        <f t="shared" si="38"/>
        <v>1.02</v>
      </c>
      <c r="AB111" s="168">
        <f t="shared" si="45"/>
        <v>3.8820992092020168E-2</v>
      </c>
      <c r="AC111" s="209">
        <f t="shared" si="66"/>
        <v>2890</v>
      </c>
      <c r="AD111" s="151" t="s">
        <v>827</v>
      </c>
      <c r="AE111" s="205">
        <v>20</v>
      </c>
      <c r="AF111" s="206">
        <v>113</v>
      </c>
      <c r="AG111" s="136">
        <f t="shared" si="56"/>
        <v>0.26</v>
      </c>
      <c r="AH111" s="168">
        <f t="shared" si="40"/>
        <v>7.6190476190476142E-2</v>
      </c>
      <c r="AI111" s="212">
        <f t="shared" si="41"/>
        <v>3.8820992092020168E-2</v>
      </c>
      <c r="AJ111" s="212">
        <f t="shared" si="42"/>
        <v>-3.7369484098455974E-2</v>
      </c>
    </row>
    <row r="112" spans="1:36" ht="12.95" customHeight="1" x14ac:dyDescent="0.2">
      <c r="A112" s="105">
        <f>IF(H104&lt;19%,0.05,0.1)</f>
        <v>0.1</v>
      </c>
      <c r="B112" s="106">
        <f t="shared" si="39"/>
        <v>20300</v>
      </c>
      <c r="C112" s="28">
        <v>8900002</v>
      </c>
      <c r="D112" s="108">
        <f t="shared" ref="D112:D113" si="69">CEILING(IF(B112&lt;10000,B112,B112*0.98),100)-100</f>
        <v>19800</v>
      </c>
      <c r="E112" s="180"/>
      <c r="F112" s="155" t="s">
        <v>501</v>
      </c>
      <c r="G112" s="43">
        <v>33</v>
      </c>
      <c r="H112" s="60">
        <v>0.19</v>
      </c>
      <c r="I112" s="46">
        <v>665</v>
      </c>
      <c r="J112" s="53">
        <f t="shared" si="52"/>
        <v>20</v>
      </c>
      <c r="K112" s="56">
        <f t="shared" si="53"/>
        <v>20</v>
      </c>
      <c r="L112" s="57">
        <f t="shared" si="54"/>
        <v>25</v>
      </c>
      <c r="M112" s="58">
        <f t="shared" si="55"/>
        <v>6.65</v>
      </c>
      <c r="N112" s="38">
        <f t="shared" si="36"/>
        <v>15546</v>
      </c>
      <c r="O112" s="63">
        <f t="shared" si="48"/>
        <v>4754</v>
      </c>
      <c r="P112" s="64">
        <f t="shared" si="49"/>
        <v>0.23418719211822661</v>
      </c>
      <c r="Q112" s="34"/>
      <c r="S112" s="117" t="e">
        <f>T112-#REF!</f>
        <v>#REF!</v>
      </c>
      <c r="T112" s="117">
        <f t="shared" si="68"/>
        <v>8900002</v>
      </c>
      <c r="U112" s="151" t="s">
        <v>828</v>
      </c>
      <c r="V112" s="152">
        <v>33</v>
      </c>
      <c r="W112" s="6">
        <v>740</v>
      </c>
      <c r="Y112" s="302">
        <f t="shared" si="44"/>
        <v>19609</v>
      </c>
      <c r="Z112" s="302"/>
      <c r="AA112" s="169">
        <v>1.02</v>
      </c>
      <c r="AB112" s="168">
        <f t="shared" si="45"/>
        <v>3.5238920903666759E-2</v>
      </c>
      <c r="AC112" s="209">
        <f>CEILING((AF112*$AD$9),100)-100</f>
        <v>20300</v>
      </c>
      <c r="AD112" s="151" t="s">
        <v>828</v>
      </c>
      <c r="AE112" s="205">
        <v>33</v>
      </c>
      <c r="AF112" s="206">
        <v>798</v>
      </c>
      <c r="AG112" s="136">
        <v>0.19</v>
      </c>
      <c r="AH112" s="168">
        <f t="shared" si="40"/>
        <v>7.8378378378378466E-2</v>
      </c>
      <c r="AI112" s="212">
        <f t="shared" si="41"/>
        <v>3.5238920903666759E-2</v>
      </c>
      <c r="AJ112" s="212">
        <f t="shared" si="42"/>
        <v>-4.3139457474711707E-2</v>
      </c>
    </row>
    <row r="113" spans="1:36" ht="12.95" customHeight="1" x14ac:dyDescent="0.2">
      <c r="A113" s="105">
        <f t="shared" ref="A113:A119" si="70">IF(H110&lt;19%,0.05,0.1)</f>
        <v>0.1</v>
      </c>
      <c r="B113" s="106">
        <f t="shared" si="39"/>
        <v>20300</v>
      </c>
      <c r="C113" s="28">
        <v>8900005</v>
      </c>
      <c r="D113" s="108">
        <f t="shared" si="69"/>
        <v>19800</v>
      </c>
      <c r="E113" s="180"/>
      <c r="F113" s="155" t="s">
        <v>167</v>
      </c>
      <c r="G113" s="43">
        <v>33</v>
      </c>
      <c r="H113" s="60">
        <v>0.19</v>
      </c>
      <c r="I113" s="46">
        <v>665</v>
      </c>
      <c r="J113" s="53">
        <f t="shared" si="52"/>
        <v>20</v>
      </c>
      <c r="K113" s="56">
        <f t="shared" si="53"/>
        <v>20</v>
      </c>
      <c r="L113" s="57">
        <f t="shared" si="54"/>
        <v>25</v>
      </c>
      <c r="M113" s="58">
        <f t="shared" si="55"/>
        <v>6.65</v>
      </c>
      <c r="N113" s="38">
        <f t="shared" si="36"/>
        <v>15546</v>
      </c>
      <c r="O113" s="63">
        <f t="shared" si="48"/>
        <v>4754</v>
      </c>
      <c r="P113" s="64">
        <f t="shared" si="49"/>
        <v>0.23418719211822661</v>
      </c>
      <c r="Q113" s="34"/>
      <c r="S113" s="117" t="e">
        <f>T113-#REF!</f>
        <v>#REF!</v>
      </c>
      <c r="T113" s="117">
        <f t="shared" si="68"/>
        <v>8900005</v>
      </c>
      <c r="U113" s="151" t="s">
        <v>829</v>
      </c>
      <c r="V113" s="152">
        <v>33</v>
      </c>
      <c r="W113" s="6">
        <v>740</v>
      </c>
      <c r="Y113" s="302">
        <f t="shared" si="44"/>
        <v>19609</v>
      </c>
      <c r="Z113" s="302"/>
      <c r="AA113" s="169">
        <f t="shared" si="38"/>
        <v>1.02</v>
      </c>
      <c r="AB113" s="168">
        <f t="shared" si="45"/>
        <v>3.5238920903666759E-2</v>
      </c>
      <c r="AC113" s="209">
        <f t="shared" ref="AC113:AC117" si="71">CEILING((AF113*$AD$9),100)-100</f>
        <v>20300</v>
      </c>
      <c r="AD113" s="151" t="s">
        <v>829</v>
      </c>
      <c r="AE113" s="205">
        <v>33</v>
      </c>
      <c r="AF113" s="206">
        <v>798</v>
      </c>
      <c r="AG113" s="136">
        <f t="shared" si="56"/>
        <v>0.19</v>
      </c>
      <c r="AH113" s="168">
        <f t="shared" si="40"/>
        <v>7.8378378378378466E-2</v>
      </c>
      <c r="AI113" s="212">
        <f t="shared" si="41"/>
        <v>3.5238920903666759E-2</v>
      </c>
      <c r="AJ113" s="212">
        <f t="shared" si="42"/>
        <v>-4.3139457474711707E-2</v>
      </c>
    </row>
    <row r="114" spans="1:36" ht="12.95" customHeight="1" x14ac:dyDescent="0.2">
      <c r="A114" s="105">
        <f t="shared" si="70"/>
        <v>0.1</v>
      </c>
      <c r="B114" s="106">
        <f t="shared" si="39"/>
        <v>29800</v>
      </c>
      <c r="C114" s="28">
        <v>8900020</v>
      </c>
      <c r="D114" s="108">
        <f t="shared" ref="D114:D129" si="72">CEILING(IF(B114&lt;10000,B114,B114*0.98),100)-100</f>
        <v>29200</v>
      </c>
      <c r="E114" s="180"/>
      <c r="F114" s="155" t="s">
        <v>412</v>
      </c>
      <c r="G114" s="43">
        <v>20</v>
      </c>
      <c r="H114" s="60">
        <v>0.26</v>
      </c>
      <c r="I114" s="46">
        <v>985</v>
      </c>
      <c r="J114" s="53">
        <f t="shared" si="52"/>
        <v>20</v>
      </c>
      <c r="K114" s="56">
        <f t="shared" si="53"/>
        <v>20</v>
      </c>
      <c r="L114" s="57">
        <f t="shared" si="54"/>
        <v>25</v>
      </c>
      <c r="M114" s="58">
        <f t="shared" si="55"/>
        <v>9.85</v>
      </c>
      <c r="N114" s="38">
        <f t="shared" si="36"/>
        <v>20866</v>
      </c>
      <c r="O114" s="63">
        <f t="shared" si="48"/>
        <v>8934</v>
      </c>
      <c r="P114" s="64">
        <f t="shared" si="49"/>
        <v>0.29979865771812081</v>
      </c>
      <c r="Q114" s="34"/>
      <c r="S114" s="117">
        <f t="shared" ref="S114:S119" si="73">T114-AD110</f>
        <v>9012</v>
      </c>
      <c r="T114" s="117">
        <f t="shared" si="68"/>
        <v>8900020</v>
      </c>
      <c r="U114" s="151" t="s">
        <v>830</v>
      </c>
      <c r="V114" s="152">
        <v>20</v>
      </c>
      <c r="W114" s="6">
        <v>1080</v>
      </c>
      <c r="Y114" s="302">
        <f t="shared" si="44"/>
        <v>28619</v>
      </c>
      <c r="Z114" s="302"/>
      <c r="AA114" s="169">
        <f t="shared" si="38"/>
        <v>1.02</v>
      </c>
      <c r="AB114" s="168">
        <f t="shared" si="45"/>
        <v>4.1266291624445284E-2</v>
      </c>
      <c r="AC114" s="209">
        <f t="shared" si="71"/>
        <v>29800</v>
      </c>
      <c r="AD114" s="151" t="s">
        <v>830</v>
      </c>
      <c r="AE114" s="205">
        <v>20</v>
      </c>
      <c r="AF114" s="206">
        <v>1172</v>
      </c>
      <c r="AG114" s="136">
        <v>0.26</v>
      </c>
      <c r="AH114" s="168">
        <f t="shared" si="40"/>
        <v>8.5185185185185253E-2</v>
      </c>
      <c r="AI114" s="212">
        <f t="shared" si="41"/>
        <v>4.1266291624445284E-2</v>
      </c>
      <c r="AJ114" s="212">
        <f t="shared" si="42"/>
        <v>-4.3918893560739969E-2</v>
      </c>
    </row>
    <row r="115" spans="1:36" ht="12.95" customHeight="1" x14ac:dyDescent="0.2">
      <c r="A115" s="105">
        <f t="shared" si="70"/>
        <v>0.1</v>
      </c>
      <c r="B115" s="106">
        <f t="shared" si="39"/>
        <v>29800</v>
      </c>
      <c r="C115" s="28">
        <v>8900024</v>
      </c>
      <c r="D115" s="108">
        <f t="shared" si="72"/>
        <v>29200</v>
      </c>
      <c r="E115" s="180"/>
      <c r="F115" s="155" t="s">
        <v>413</v>
      </c>
      <c r="G115" s="43">
        <v>20</v>
      </c>
      <c r="H115" s="60">
        <v>0.26</v>
      </c>
      <c r="I115" s="46">
        <v>985</v>
      </c>
      <c r="J115" s="53">
        <f t="shared" si="52"/>
        <v>20</v>
      </c>
      <c r="K115" s="56">
        <f t="shared" si="53"/>
        <v>20</v>
      </c>
      <c r="L115" s="57">
        <f t="shared" si="54"/>
        <v>25</v>
      </c>
      <c r="M115" s="58">
        <f t="shared" si="55"/>
        <v>9.85</v>
      </c>
      <c r="N115" s="38">
        <f t="shared" si="36"/>
        <v>20866</v>
      </c>
      <c r="O115" s="63">
        <f t="shared" si="48"/>
        <v>8934</v>
      </c>
      <c r="P115" s="64">
        <f t="shared" si="49"/>
        <v>0.29979865771812081</v>
      </c>
      <c r="Q115" s="33"/>
      <c r="S115" s="117">
        <f t="shared" si="73"/>
        <v>9015</v>
      </c>
      <c r="T115" s="117">
        <f t="shared" si="68"/>
        <v>8900024</v>
      </c>
      <c r="U115" s="151" t="s">
        <v>831</v>
      </c>
      <c r="V115" s="152">
        <v>20</v>
      </c>
      <c r="W115" s="6">
        <v>1080</v>
      </c>
      <c r="Y115" s="302">
        <f t="shared" si="44"/>
        <v>28619</v>
      </c>
      <c r="Z115" s="302"/>
      <c r="AA115" s="169">
        <f t="shared" si="38"/>
        <v>1.02</v>
      </c>
      <c r="AB115" s="168">
        <f t="shared" si="45"/>
        <v>4.1266291624445284E-2</v>
      </c>
      <c r="AC115" s="209">
        <f t="shared" si="71"/>
        <v>29800</v>
      </c>
      <c r="AD115" s="151" t="s">
        <v>831</v>
      </c>
      <c r="AE115" s="205">
        <v>20</v>
      </c>
      <c r="AF115" s="206">
        <v>1172</v>
      </c>
      <c r="AG115" s="136">
        <f t="shared" si="56"/>
        <v>0.26</v>
      </c>
      <c r="AH115" s="168">
        <f t="shared" si="40"/>
        <v>8.5185185185185253E-2</v>
      </c>
      <c r="AI115" s="212">
        <f t="shared" si="41"/>
        <v>4.1266291624445284E-2</v>
      </c>
      <c r="AJ115" s="212">
        <f t="shared" si="42"/>
        <v>-4.3918893560739969E-2</v>
      </c>
    </row>
    <row r="116" spans="1:36" ht="12.95" customHeight="1" x14ac:dyDescent="0.2">
      <c r="A116" s="105">
        <f t="shared" si="70"/>
        <v>0.1</v>
      </c>
      <c r="B116" s="106">
        <f t="shared" si="39"/>
        <v>9900</v>
      </c>
      <c r="C116" s="28">
        <v>8900100</v>
      </c>
      <c r="D116" s="113">
        <f t="shared" ref="D116" si="74">B116</f>
        <v>9900</v>
      </c>
      <c r="E116" s="180"/>
      <c r="F116" s="155" t="s">
        <v>163</v>
      </c>
      <c r="G116" s="43">
        <v>33</v>
      </c>
      <c r="H116" s="60">
        <v>0.19</v>
      </c>
      <c r="I116" s="46">
        <v>330</v>
      </c>
      <c r="J116" s="53">
        <f t="shared" si="52"/>
        <v>12</v>
      </c>
      <c r="K116" s="56">
        <f t="shared" si="53"/>
        <v>20</v>
      </c>
      <c r="L116" s="57">
        <f t="shared" si="54"/>
        <v>25</v>
      </c>
      <c r="M116" s="58">
        <f t="shared" si="55"/>
        <v>3.3</v>
      </c>
      <c r="N116" s="38">
        <f t="shared" si="36"/>
        <v>7772</v>
      </c>
      <c r="O116" s="63">
        <f t="shared" si="48"/>
        <v>2128</v>
      </c>
      <c r="P116" s="64">
        <f t="shared" si="49"/>
        <v>0.21494949494949495</v>
      </c>
      <c r="Q116" s="33"/>
      <c r="S116" s="117">
        <f t="shared" si="73"/>
        <v>98</v>
      </c>
      <c r="T116" s="117">
        <f t="shared" si="68"/>
        <v>8900100</v>
      </c>
      <c r="U116" s="151" t="s">
        <v>832</v>
      </c>
      <c r="V116" s="152">
        <v>33</v>
      </c>
      <c r="W116" s="6">
        <v>360</v>
      </c>
      <c r="Y116" s="302">
        <f t="shared" si="44"/>
        <v>9539</v>
      </c>
      <c r="Z116" s="302"/>
      <c r="AA116" s="169">
        <f t="shared" si="38"/>
        <v>1.02</v>
      </c>
      <c r="AB116" s="168">
        <f t="shared" si="45"/>
        <v>3.7844637802704639E-2</v>
      </c>
      <c r="AC116" s="209">
        <f t="shared" si="71"/>
        <v>9900</v>
      </c>
      <c r="AD116" s="151" t="s">
        <v>832</v>
      </c>
      <c r="AE116" s="205">
        <v>33</v>
      </c>
      <c r="AF116" s="206">
        <v>389</v>
      </c>
      <c r="AG116" s="136">
        <v>0.19</v>
      </c>
      <c r="AH116" s="168">
        <f t="shared" si="40"/>
        <v>8.0555555555555491E-2</v>
      </c>
      <c r="AI116" s="212">
        <f t="shared" si="41"/>
        <v>3.7844637802704639E-2</v>
      </c>
      <c r="AJ116" s="212">
        <f t="shared" si="42"/>
        <v>-4.2710917752850852E-2</v>
      </c>
    </row>
    <row r="117" spans="1:36" ht="12.95" customHeight="1" x14ac:dyDescent="0.2">
      <c r="A117" s="105">
        <f t="shared" si="70"/>
        <v>0.1</v>
      </c>
      <c r="B117" s="106">
        <f t="shared" si="39"/>
        <v>11600</v>
      </c>
      <c r="C117" s="28">
        <v>8900105</v>
      </c>
      <c r="D117" s="108">
        <f t="shared" ref="D117" si="75">CEILING(IF(B117&lt;10000,B117,B117*0.98),100)-100</f>
        <v>11300</v>
      </c>
      <c r="E117" s="180"/>
      <c r="F117" s="155" t="s">
        <v>163</v>
      </c>
      <c r="G117" s="43">
        <v>20</v>
      </c>
      <c r="H117" s="60">
        <v>0.26</v>
      </c>
      <c r="I117" s="46">
        <v>390</v>
      </c>
      <c r="J117" s="53">
        <f t="shared" si="52"/>
        <v>12</v>
      </c>
      <c r="K117" s="56">
        <f t="shared" si="53"/>
        <v>20</v>
      </c>
      <c r="L117" s="57">
        <f t="shared" si="54"/>
        <v>25</v>
      </c>
      <c r="M117" s="58">
        <f t="shared" si="55"/>
        <v>3.9</v>
      </c>
      <c r="N117" s="38">
        <f t="shared" si="36"/>
        <v>8374</v>
      </c>
      <c r="O117" s="63">
        <f t="shared" si="48"/>
        <v>3226</v>
      </c>
      <c r="P117" s="64">
        <f t="shared" si="49"/>
        <v>0.27810344827586209</v>
      </c>
      <c r="Q117" s="33"/>
      <c r="S117" s="117">
        <f t="shared" si="73"/>
        <v>100</v>
      </c>
      <c r="T117" s="117">
        <f t="shared" si="68"/>
        <v>8900105</v>
      </c>
      <c r="U117" s="151" t="s">
        <v>833</v>
      </c>
      <c r="V117" s="152">
        <v>20</v>
      </c>
      <c r="W117" s="6">
        <v>420</v>
      </c>
      <c r="Y117" s="302">
        <f t="shared" si="44"/>
        <v>11129</v>
      </c>
      <c r="Z117" s="302"/>
      <c r="AA117" s="169">
        <f t="shared" si="38"/>
        <v>1.02</v>
      </c>
      <c r="AB117" s="168">
        <f t="shared" si="45"/>
        <v>4.2321861802498084E-2</v>
      </c>
      <c r="AC117" s="209">
        <f t="shared" si="71"/>
        <v>11600</v>
      </c>
      <c r="AD117" s="151" t="s">
        <v>833</v>
      </c>
      <c r="AE117" s="205">
        <v>20</v>
      </c>
      <c r="AF117" s="206">
        <v>455</v>
      </c>
      <c r="AG117" s="136">
        <v>0.26</v>
      </c>
      <c r="AH117" s="168">
        <f t="shared" si="40"/>
        <v>8.3333333333333259E-2</v>
      </c>
      <c r="AI117" s="212">
        <f t="shared" si="41"/>
        <v>4.2321861802498084E-2</v>
      </c>
      <c r="AJ117" s="212">
        <f t="shared" si="42"/>
        <v>-4.1011471530835175E-2</v>
      </c>
    </row>
    <row r="118" spans="1:36" ht="12.95" customHeight="1" x14ac:dyDescent="0.2">
      <c r="A118" s="105">
        <f t="shared" si="70"/>
        <v>0.1</v>
      </c>
      <c r="B118" s="106">
        <f t="shared" si="39"/>
        <v>6390</v>
      </c>
      <c r="C118" s="28">
        <v>8900106</v>
      </c>
      <c r="D118" s="113">
        <f t="shared" ref="D118:D119" si="76">B118</f>
        <v>6390</v>
      </c>
      <c r="E118" s="229"/>
      <c r="F118" s="184" t="s">
        <v>502</v>
      </c>
      <c r="G118" s="43">
        <v>20</v>
      </c>
      <c r="H118" s="60">
        <v>0.26</v>
      </c>
      <c r="I118" s="46">
        <v>220</v>
      </c>
      <c r="J118" s="53">
        <f t="shared" si="52"/>
        <v>12</v>
      </c>
      <c r="K118" s="56">
        <f t="shared" si="53"/>
        <v>20</v>
      </c>
      <c r="L118" s="57">
        <f t="shared" si="54"/>
        <v>25</v>
      </c>
      <c r="M118" s="58">
        <f t="shared" si="55"/>
        <v>2.2000000000000002</v>
      </c>
      <c r="N118" s="38">
        <f t="shared" si="36"/>
        <v>4868</v>
      </c>
      <c r="O118" s="63">
        <f t="shared" si="48"/>
        <v>1522</v>
      </c>
      <c r="P118" s="64">
        <f t="shared" si="49"/>
        <v>0.23818466353677623</v>
      </c>
      <c r="Q118" s="33"/>
      <c r="S118" s="117">
        <f t="shared" si="73"/>
        <v>86</v>
      </c>
      <c r="T118" s="117">
        <f t="shared" si="68"/>
        <v>8900106</v>
      </c>
      <c r="U118" s="151" t="s">
        <v>834</v>
      </c>
      <c r="V118" s="152">
        <v>20</v>
      </c>
      <c r="W118" s="6">
        <v>235</v>
      </c>
      <c r="Y118" s="302">
        <f t="shared" si="44"/>
        <v>6227</v>
      </c>
      <c r="Z118" s="302"/>
      <c r="AA118" s="169">
        <v>1.02</v>
      </c>
      <c r="AB118" s="168">
        <f t="shared" si="45"/>
        <v>2.6176328890316292E-2</v>
      </c>
      <c r="AC118" s="209">
        <f>CEILING((AF118*$AD$9),100)-10</f>
        <v>6390</v>
      </c>
      <c r="AD118" s="151" t="s">
        <v>834</v>
      </c>
      <c r="AE118" s="205">
        <v>20</v>
      </c>
      <c r="AF118" s="206">
        <v>248</v>
      </c>
      <c r="AG118" s="136">
        <f t="shared" ref="AG118:AG119" si="77">AG117</f>
        <v>0.26</v>
      </c>
      <c r="AH118" s="168">
        <f t="shared" si="40"/>
        <v>5.5319148936170182E-2</v>
      </c>
      <c r="AI118" s="212">
        <f t="shared" si="41"/>
        <v>2.6176328890316292E-2</v>
      </c>
      <c r="AJ118" s="212">
        <f t="shared" si="42"/>
        <v>-2.914282004585389E-2</v>
      </c>
    </row>
    <row r="119" spans="1:36" ht="12.95" customHeight="1" x14ac:dyDescent="0.2">
      <c r="A119" s="105">
        <f t="shared" si="70"/>
        <v>0.1</v>
      </c>
      <c r="B119" s="106">
        <f t="shared" si="39"/>
        <v>2490</v>
      </c>
      <c r="C119" s="28">
        <v>8900110</v>
      </c>
      <c r="D119" s="113">
        <f t="shared" si="76"/>
        <v>2490</v>
      </c>
      <c r="E119" s="180"/>
      <c r="F119" s="155" t="s">
        <v>147</v>
      </c>
      <c r="G119" s="43">
        <v>20</v>
      </c>
      <c r="H119" s="60">
        <v>0.26</v>
      </c>
      <c r="I119" s="46">
        <v>88</v>
      </c>
      <c r="J119" s="53">
        <f t="shared" si="52"/>
        <v>12</v>
      </c>
      <c r="K119" s="56">
        <f t="shared" si="53"/>
        <v>20</v>
      </c>
      <c r="L119" s="57">
        <f t="shared" si="54"/>
        <v>25</v>
      </c>
      <c r="M119" s="58">
        <f t="shared" si="55"/>
        <v>0.88</v>
      </c>
      <c r="N119" s="38">
        <f t="shared" si="36"/>
        <v>2145</v>
      </c>
      <c r="O119" s="63">
        <f t="shared" si="48"/>
        <v>345</v>
      </c>
      <c r="P119" s="64">
        <f t="shared" si="49"/>
        <v>0.13855421686746988</v>
      </c>
      <c r="Q119" s="33"/>
      <c r="S119" s="117">
        <f t="shared" si="73"/>
        <v>86</v>
      </c>
      <c r="T119" s="117">
        <f t="shared" si="68"/>
        <v>8900110</v>
      </c>
      <c r="U119" s="151" t="s">
        <v>835</v>
      </c>
      <c r="V119" s="152">
        <v>20</v>
      </c>
      <c r="W119" s="6">
        <v>92</v>
      </c>
      <c r="Y119" s="302">
        <f t="shared" si="44"/>
        <v>2437</v>
      </c>
      <c r="Z119" s="302"/>
      <c r="AA119" s="169">
        <v>1.05</v>
      </c>
      <c r="AB119" s="168">
        <f t="shared" si="45"/>
        <v>2.1748050882232306E-2</v>
      </c>
      <c r="AC119" s="209">
        <f>CEILING((AF119*$AD$9),100)-10</f>
        <v>2490</v>
      </c>
      <c r="AD119" s="151" t="s">
        <v>835</v>
      </c>
      <c r="AE119" s="205">
        <v>20</v>
      </c>
      <c r="AF119" s="206">
        <v>98</v>
      </c>
      <c r="AG119" s="136">
        <f t="shared" si="77"/>
        <v>0.26</v>
      </c>
      <c r="AH119" s="168">
        <f t="shared" si="40"/>
        <v>6.5217391304347894E-2</v>
      </c>
      <c r="AI119" s="212">
        <f t="shared" si="41"/>
        <v>2.1748050882232306E-2</v>
      </c>
      <c r="AJ119" s="212">
        <f t="shared" si="42"/>
        <v>-4.3469340422115588E-2</v>
      </c>
    </row>
    <row r="120" spans="1:36" ht="12.95" customHeight="1" x14ac:dyDescent="0.2">
      <c r="A120" s="105"/>
      <c r="B120" s="106" t="s">
        <v>1593</v>
      </c>
      <c r="C120" s="28">
        <v>8901102</v>
      </c>
      <c r="D120" s="114" t="s">
        <v>734</v>
      </c>
      <c r="E120" s="180"/>
      <c r="F120" s="155" t="s">
        <v>148</v>
      </c>
      <c r="G120" s="43"/>
      <c r="H120" s="60"/>
      <c r="I120" s="46" t="s">
        <v>245</v>
      </c>
      <c r="J120" s="53"/>
      <c r="K120" s="56"/>
      <c r="L120" s="57"/>
      <c r="M120" s="58"/>
      <c r="N120" s="38"/>
      <c r="O120" s="63"/>
      <c r="P120" s="64"/>
      <c r="Q120" s="33"/>
      <c r="S120" s="117">
        <f t="shared" ref="S120:S141" si="78">T120-AD120</f>
        <v>8901102</v>
      </c>
      <c r="T120" s="117">
        <f t="shared" si="68"/>
        <v>8901102</v>
      </c>
      <c r="U120" s="151" t="s">
        <v>836</v>
      </c>
      <c r="V120" s="152"/>
      <c r="W120" s="6" t="s">
        <v>245</v>
      </c>
      <c r="Y120" s="302"/>
      <c r="Z120" s="302"/>
      <c r="AA120" s="169"/>
      <c r="AB120" s="168"/>
      <c r="AC120" s="209"/>
      <c r="AD120" s="151"/>
      <c r="AE120" s="2"/>
      <c r="AF120" s="6"/>
      <c r="AG120" s="6"/>
      <c r="AH120" s="168"/>
      <c r="AI120" s="212"/>
      <c r="AJ120" s="212">
        <f t="shared" si="42"/>
        <v>0</v>
      </c>
    </row>
    <row r="121" spans="1:36" ht="12.95" customHeight="1" x14ac:dyDescent="0.2">
      <c r="A121" s="105">
        <f>IF(H118&lt;19%,0.05,0.1)</f>
        <v>0.1</v>
      </c>
      <c r="B121" s="106">
        <f t="shared" si="39"/>
        <v>25400</v>
      </c>
      <c r="C121" s="28">
        <v>8901105</v>
      </c>
      <c r="D121" s="108">
        <f t="shared" si="72"/>
        <v>24800</v>
      </c>
      <c r="E121" s="180"/>
      <c r="F121" s="185" t="s">
        <v>46</v>
      </c>
      <c r="G121" s="43">
        <v>33</v>
      </c>
      <c r="H121" s="60">
        <v>0.19</v>
      </c>
      <c r="I121" s="46">
        <v>880</v>
      </c>
      <c r="J121" s="53">
        <f t="shared" si="52"/>
        <v>20</v>
      </c>
      <c r="K121" s="56">
        <f t="shared" si="53"/>
        <v>20</v>
      </c>
      <c r="L121" s="57">
        <f t="shared" si="54"/>
        <v>25</v>
      </c>
      <c r="M121" s="58">
        <f t="shared" si="55"/>
        <v>8.8000000000000007</v>
      </c>
      <c r="N121" s="38">
        <f t="shared" si="36"/>
        <v>20394</v>
      </c>
      <c r="O121" s="63">
        <f t="shared" si="48"/>
        <v>5006</v>
      </c>
      <c r="P121" s="64">
        <f t="shared" si="49"/>
        <v>0.19708661417322834</v>
      </c>
      <c r="Q121" s="33"/>
      <c r="S121" s="117">
        <f t="shared" si="78"/>
        <v>0</v>
      </c>
      <c r="T121" s="117">
        <f t="shared" si="68"/>
        <v>8901105</v>
      </c>
      <c r="U121" s="151" t="s">
        <v>837</v>
      </c>
      <c r="V121" s="152">
        <v>33</v>
      </c>
      <c r="W121" s="6">
        <v>930</v>
      </c>
      <c r="Y121" s="302">
        <f t="shared" si="44"/>
        <v>24644</v>
      </c>
      <c r="Z121" s="302"/>
      <c r="AA121" s="169">
        <v>1.02</v>
      </c>
      <c r="AB121" s="168">
        <f t="shared" si="45"/>
        <v>3.0676838175620835E-2</v>
      </c>
      <c r="AC121" s="209">
        <f t="shared" ref="AC121:AC132" si="79">CEILING((AF121*$AD$9),100)-100</f>
        <v>25400</v>
      </c>
      <c r="AD121" s="151" t="s">
        <v>837</v>
      </c>
      <c r="AE121" s="205">
        <v>33</v>
      </c>
      <c r="AF121" s="206">
        <v>1000</v>
      </c>
      <c r="AG121" s="136">
        <v>0.19</v>
      </c>
      <c r="AH121" s="168">
        <f t="shared" si="40"/>
        <v>7.5268817204301008E-2</v>
      </c>
      <c r="AI121" s="212">
        <f t="shared" si="41"/>
        <v>3.0676838175620835E-2</v>
      </c>
      <c r="AJ121" s="212">
        <f t="shared" si="42"/>
        <v>-4.4591979028680173E-2</v>
      </c>
    </row>
    <row r="122" spans="1:36" ht="12.95" customHeight="1" x14ac:dyDescent="0.2">
      <c r="A122" s="105">
        <f>IF(H119&lt;19%,0.05,0.1)</f>
        <v>0.1</v>
      </c>
      <c r="B122" s="106">
        <f t="shared" si="39"/>
        <v>20300</v>
      </c>
      <c r="C122" s="28">
        <v>8902113</v>
      </c>
      <c r="D122" s="108">
        <f t="shared" si="72"/>
        <v>19800</v>
      </c>
      <c r="E122" s="180"/>
      <c r="F122" s="155" t="s">
        <v>7</v>
      </c>
      <c r="G122" s="43">
        <v>33</v>
      </c>
      <c r="H122" s="60">
        <v>0.19</v>
      </c>
      <c r="I122" s="46">
        <v>685</v>
      </c>
      <c r="J122" s="53">
        <f t="shared" si="52"/>
        <v>20</v>
      </c>
      <c r="K122" s="56">
        <f t="shared" si="53"/>
        <v>20</v>
      </c>
      <c r="L122" s="57">
        <f t="shared" si="54"/>
        <v>25</v>
      </c>
      <c r="M122" s="58">
        <f t="shared" si="55"/>
        <v>6.85</v>
      </c>
      <c r="N122" s="38">
        <f t="shared" si="36"/>
        <v>15997</v>
      </c>
      <c r="O122" s="63">
        <f t="shared" si="48"/>
        <v>4303</v>
      </c>
      <c r="P122" s="64">
        <f t="shared" si="49"/>
        <v>0.21197044334975371</v>
      </c>
      <c r="Q122" s="33"/>
      <c r="S122" s="117">
        <f t="shared" si="78"/>
        <v>0</v>
      </c>
      <c r="T122" s="117">
        <f t="shared" si="68"/>
        <v>8902113</v>
      </c>
      <c r="U122" s="151" t="s">
        <v>838</v>
      </c>
      <c r="V122" s="152">
        <v>33</v>
      </c>
      <c r="W122" s="6">
        <v>740</v>
      </c>
      <c r="Y122" s="302">
        <f t="shared" si="44"/>
        <v>19609</v>
      </c>
      <c r="Z122" s="302"/>
      <c r="AA122" s="169">
        <f t="shared" si="38"/>
        <v>1.02</v>
      </c>
      <c r="AB122" s="168">
        <f t="shared" si="45"/>
        <v>3.5238920903666759E-2</v>
      </c>
      <c r="AC122" s="209">
        <f t="shared" si="79"/>
        <v>20300</v>
      </c>
      <c r="AD122" s="151" t="s">
        <v>838</v>
      </c>
      <c r="AE122" s="205">
        <v>33</v>
      </c>
      <c r="AF122" s="206">
        <v>797</v>
      </c>
      <c r="AG122" s="136">
        <f t="shared" ref="AG122:AG129" si="80">AG121</f>
        <v>0.19</v>
      </c>
      <c r="AH122" s="168">
        <f t="shared" si="40"/>
        <v>7.7027027027027017E-2</v>
      </c>
      <c r="AI122" s="212">
        <f t="shared" si="41"/>
        <v>3.5238920903666759E-2</v>
      </c>
      <c r="AJ122" s="212">
        <f t="shared" si="42"/>
        <v>-4.1788106123360258E-2</v>
      </c>
    </row>
    <row r="123" spans="1:36" ht="12.95" customHeight="1" x14ac:dyDescent="0.2">
      <c r="A123" s="105">
        <v>0.1</v>
      </c>
      <c r="B123" s="106">
        <f t="shared" si="39"/>
        <v>25200</v>
      </c>
      <c r="C123" s="28">
        <v>8902115</v>
      </c>
      <c r="D123" s="108">
        <f t="shared" si="72"/>
        <v>24600</v>
      </c>
      <c r="E123" s="180"/>
      <c r="F123" s="155" t="s">
        <v>8</v>
      </c>
      <c r="G123" s="43">
        <v>33</v>
      </c>
      <c r="H123" s="60">
        <v>0.19</v>
      </c>
      <c r="I123" s="46">
        <v>850</v>
      </c>
      <c r="J123" s="53">
        <f t="shared" si="52"/>
        <v>20</v>
      </c>
      <c r="K123" s="56">
        <f t="shared" si="53"/>
        <v>20</v>
      </c>
      <c r="L123" s="57">
        <f t="shared" si="54"/>
        <v>25</v>
      </c>
      <c r="M123" s="58">
        <f t="shared" si="55"/>
        <v>8.5</v>
      </c>
      <c r="N123" s="38">
        <f t="shared" si="36"/>
        <v>19718</v>
      </c>
      <c r="O123" s="63">
        <f t="shared" si="48"/>
        <v>5482</v>
      </c>
      <c r="P123" s="64">
        <f t="shared" si="49"/>
        <v>0.21753968253968253</v>
      </c>
      <c r="Q123" s="33"/>
      <c r="S123" s="117">
        <f t="shared" si="78"/>
        <v>0</v>
      </c>
      <c r="T123" s="117">
        <f t="shared" si="68"/>
        <v>8902115</v>
      </c>
      <c r="U123" s="151" t="s">
        <v>839</v>
      </c>
      <c r="V123" s="152">
        <v>33</v>
      </c>
      <c r="W123" s="6">
        <v>920</v>
      </c>
      <c r="Y123" s="302">
        <f t="shared" si="44"/>
        <v>24379</v>
      </c>
      <c r="Z123" s="302"/>
      <c r="AA123" s="169">
        <f t="shared" si="38"/>
        <v>1.02</v>
      </c>
      <c r="AB123" s="168">
        <f t="shared" si="45"/>
        <v>3.3676524877968683E-2</v>
      </c>
      <c r="AC123" s="209">
        <f t="shared" si="79"/>
        <v>25200</v>
      </c>
      <c r="AD123" s="151" t="s">
        <v>839</v>
      </c>
      <c r="AE123" s="205">
        <v>33</v>
      </c>
      <c r="AF123" s="206">
        <v>991</v>
      </c>
      <c r="AG123" s="136">
        <f t="shared" si="80"/>
        <v>0.19</v>
      </c>
      <c r="AH123" s="168">
        <f t="shared" si="40"/>
        <v>7.7173913043478315E-2</v>
      </c>
      <c r="AI123" s="212">
        <f t="shared" si="41"/>
        <v>3.3676524877968683E-2</v>
      </c>
      <c r="AJ123" s="212">
        <f t="shared" si="42"/>
        <v>-4.3497388165509632E-2</v>
      </c>
    </row>
    <row r="124" spans="1:36" ht="12.95" customHeight="1" x14ac:dyDescent="0.2">
      <c r="A124" s="105">
        <f t="shared" ref="A124:A138" si="81">IF(H121&lt;19%,0.05,0.1)</f>
        <v>0.1</v>
      </c>
      <c r="B124" s="106">
        <f t="shared" si="39"/>
        <v>32600</v>
      </c>
      <c r="C124" s="28">
        <v>8902123</v>
      </c>
      <c r="D124" s="108">
        <f t="shared" si="72"/>
        <v>31900</v>
      </c>
      <c r="E124" s="180"/>
      <c r="F124" s="155" t="s">
        <v>9</v>
      </c>
      <c r="G124" s="43">
        <v>33</v>
      </c>
      <c r="H124" s="60">
        <v>0.19</v>
      </c>
      <c r="I124" s="46">
        <v>1100</v>
      </c>
      <c r="J124" s="53">
        <f t="shared" si="52"/>
        <v>20</v>
      </c>
      <c r="K124" s="56">
        <f t="shared" si="53"/>
        <v>20</v>
      </c>
      <c r="L124" s="57">
        <f t="shared" si="54"/>
        <v>25</v>
      </c>
      <c r="M124" s="58">
        <f t="shared" si="55"/>
        <v>11</v>
      </c>
      <c r="N124" s="38">
        <f t="shared" si="36"/>
        <v>25355</v>
      </c>
      <c r="O124" s="63">
        <f t="shared" si="48"/>
        <v>7245</v>
      </c>
      <c r="P124" s="64">
        <f t="shared" si="49"/>
        <v>0.22223926380368098</v>
      </c>
      <c r="Q124" s="33"/>
      <c r="S124" s="117">
        <f t="shared" si="78"/>
        <v>0</v>
      </c>
      <c r="T124" s="117">
        <f t="shared" si="68"/>
        <v>8902123</v>
      </c>
      <c r="U124" s="151" t="s">
        <v>840</v>
      </c>
      <c r="V124" s="152">
        <v>33</v>
      </c>
      <c r="W124" s="6">
        <v>1190</v>
      </c>
      <c r="Y124" s="302">
        <f t="shared" si="44"/>
        <v>31534</v>
      </c>
      <c r="Z124" s="302"/>
      <c r="AA124" s="169">
        <f t="shared" si="38"/>
        <v>1.02</v>
      </c>
      <c r="AB124" s="168">
        <f t="shared" si="45"/>
        <v>3.3804782139912559E-2</v>
      </c>
      <c r="AC124" s="209">
        <f t="shared" si="79"/>
        <v>32600</v>
      </c>
      <c r="AD124" s="151" t="s">
        <v>840</v>
      </c>
      <c r="AE124" s="205">
        <v>33</v>
      </c>
      <c r="AF124" s="206">
        <v>1281</v>
      </c>
      <c r="AG124" s="136">
        <f t="shared" si="80"/>
        <v>0.19</v>
      </c>
      <c r="AH124" s="168">
        <f t="shared" si="40"/>
        <v>7.6470588235294068E-2</v>
      </c>
      <c r="AI124" s="212">
        <f t="shared" si="41"/>
        <v>3.3804782139912559E-2</v>
      </c>
      <c r="AJ124" s="212">
        <f t="shared" si="42"/>
        <v>-4.2665806095381509E-2</v>
      </c>
    </row>
    <row r="125" spans="1:36" ht="12.95" customHeight="1" x14ac:dyDescent="0.2">
      <c r="A125" s="105">
        <f t="shared" si="81"/>
        <v>0.1</v>
      </c>
      <c r="B125" s="106">
        <f t="shared" si="39"/>
        <v>40600</v>
      </c>
      <c r="C125" s="28">
        <v>8902125</v>
      </c>
      <c r="D125" s="108">
        <f t="shared" si="72"/>
        <v>39700</v>
      </c>
      <c r="E125" s="180"/>
      <c r="F125" s="155" t="s">
        <v>10</v>
      </c>
      <c r="G125" s="43">
        <v>33</v>
      </c>
      <c r="H125" s="60">
        <v>0.19</v>
      </c>
      <c r="I125" s="46">
        <v>1360</v>
      </c>
      <c r="J125" s="53">
        <f t="shared" si="52"/>
        <v>25</v>
      </c>
      <c r="K125" s="56">
        <f t="shared" si="53"/>
        <v>25</v>
      </c>
      <c r="L125" s="57">
        <f t="shared" si="54"/>
        <v>25</v>
      </c>
      <c r="M125" s="58">
        <f t="shared" si="55"/>
        <v>13.6</v>
      </c>
      <c r="N125" s="38">
        <f t="shared" si="36"/>
        <v>31356</v>
      </c>
      <c r="O125" s="63">
        <f t="shared" si="48"/>
        <v>9244</v>
      </c>
      <c r="P125" s="64">
        <f t="shared" si="49"/>
        <v>0.22768472906403942</v>
      </c>
      <c r="Q125" s="33"/>
      <c r="S125" s="117">
        <f t="shared" si="78"/>
        <v>0</v>
      </c>
      <c r="T125" s="117">
        <f t="shared" si="68"/>
        <v>8902125</v>
      </c>
      <c r="U125" s="151" t="s">
        <v>841</v>
      </c>
      <c r="V125" s="152">
        <v>33</v>
      </c>
      <c r="W125" s="6">
        <v>1480</v>
      </c>
      <c r="Y125" s="302">
        <f t="shared" si="44"/>
        <v>39219</v>
      </c>
      <c r="Z125" s="302"/>
      <c r="AA125" s="169">
        <f t="shared" si="38"/>
        <v>1.02</v>
      </c>
      <c r="AB125" s="168">
        <f t="shared" si="45"/>
        <v>3.5212524541676338E-2</v>
      </c>
      <c r="AC125" s="209">
        <f t="shared" si="79"/>
        <v>40600</v>
      </c>
      <c r="AD125" s="151" t="s">
        <v>841</v>
      </c>
      <c r="AE125" s="205">
        <v>33</v>
      </c>
      <c r="AF125" s="206">
        <v>1593</v>
      </c>
      <c r="AG125" s="136">
        <f t="shared" si="80"/>
        <v>0.19</v>
      </c>
      <c r="AH125" s="168">
        <f t="shared" si="40"/>
        <v>7.6351351351351404E-2</v>
      </c>
      <c r="AI125" s="212">
        <f t="shared" si="41"/>
        <v>3.5212524541676338E-2</v>
      </c>
      <c r="AJ125" s="212">
        <f t="shared" si="42"/>
        <v>-4.1138826809675066E-2</v>
      </c>
    </row>
    <row r="126" spans="1:36" ht="12.95" customHeight="1" x14ac:dyDescent="0.2">
      <c r="A126" s="105">
        <f t="shared" si="81"/>
        <v>0.1</v>
      </c>
      <c r="B126" s="106">
        <f t="shared" si="39"/>
        <v>14800</v>
      </c>
      <c r="C126" s="28">
        <v>8902213</v>
      </c>
      <c r="D126" s="108">
        <f t="shared" si="72"/>
        <v>14500</v>
      </c>
      <c r="E126" s="180"/>
      <c r="F126" s="155" t="s">
        <v>11</v>
      </c>
      <c r="G126" s="43">
        <v>33</v>
      </c>
      <c r="H126" s="60">
        <v>0.19</v>
      </c>
      <c r="I126" s="46">
        <v>500</v>
      </c>
      <c r="J126" s="53">
        <f t="shared" si="52"/>
        <v>12</v>
      </c>
      <c r="K126" s="56">
        <f t="shared" si="53"/>
        <v>20</v>
      </c>
      <c r="L126" s="57">
        <f t="shared" si="54"/>
        <v>25</v>
      </c>
      <c r="M126" s="58">
        <f t="shared" si="55"/>
        <v>5</v>
      </c>
      <c r="N126" s="38">
        <f t="shared" si="36"/>
        <v>11605</v>
      </c>
      <c r="O126" s="63">
        <f t="shared" si="48"/>
        <v>3195</v>
      </c>
      <c r="P126" s="64">
        <f t="shared" si="49"/>
        <v>0.21587837837837837</v>
      </c>
      <c r="Q126" s="33"/>
      <c r="S126" s="117">
        <f t="shared" si="78"/>
        <v>0</v>
      </c>
      <c r="T126" s="117">
        <f t="shared" si="68"/>
        <v>8902213</v>
      </c>
      <c r="U126" s="151" t="s">
        <v>842</v>
      </c>
      <c r="V126" s="152">
        <v>33</v>
      </c>
      <c r="W126" s="6">
        <v>540</v>
      </c>
      <c r="Y126" s="302">
        <f t="shared" si="44"/>
        <v>14309</v>
      </c>
      <c r="Z126" s="302"/>
      <c r="AA126" s="169">
        <f t="shared" si="38"/>
        <v>1.02</v>
      </c>
      <c r="AB126" s="168">
        <f t="shared" si="45"/>
        <v>3.4314068069047465E-2</v>
      </c>
      <c r="AC126" s="209">
        <f t="shared" si="79"/>
        <v>14800</v>
      </c>
      <c r="AD126" s="151" t="s">
        <v>842</v>
      </c>
      <c r="AE126" s="205">
        <v>33</v>
      </c>
      <c r="AF126" s="206">
        <v>582</v>
      </c>
      <c r="AG126" s="136">
        <f t="shared" si="80"/>
        <v>0.19</v>
      </c>
      <c r="AH126" s="168">
        <f t="shared" si="40"/>
        <v>7.7777777777777724E-2</v>
      </c>
      <c r="AI126" s="212">
        <f t="shared" si="41"/>
        <v>3.4314068069047465E-2</v>
      </c>
      <c r="AJ126" s="212">
        <f t="shared" si="42"/>
        <v>-4.3463709708730258E-2</v>
      </c>
    </row>
    <row r="127" spans="1:36" ht="12.95" customHeight="1" x14ac:dyDescent="0.2">
      <c r="A127" s="105">
        <f t="shared" si="81"/>
        <v>0.1</v>
      </c>
      <c r="B127" s="106">
        <f t="shared" si="39"/>
        <v>19500</v>
      </c>
      <c r="C127" s="28">
        <v>8902215</v>
      </c>
      <c r="D127" s="108">
        <f t="shared" si="72"/>
        <v>19100</v>
      </c>
      <c r="E127" s="180"/>
      <c r="F127" s="155" t="s">
        <v>12</v>
      </c>
      <c r="G127" s="43">
        <v>33</v>
      </c>
      <c r="H127" s="60">
        <v>0.19</v>
      </c>
      <c r="I127" s="46">
        <v>655</v>
      </c>
      <c r="J127" s="53">
        <f t="shared" si="52"/>
        <v>20</v>
      </c>
      <c r="K127" s="56">
        <f t="shared" si="53"/>
        <v>20</v>
      </c>
      <c r="L127" s="57">
        <f t="shared" si="54"/>
        <v>25</v>
      </c>
      <c r="M127" s="58">
        <f t="shared" si="55"/>
        <v>6.55</v>
      </c>
      <c r="N127" s="38">
        <f t="shared" si="36"/>
        <v>15321</v>
      </c>
      <c r="O127" s="63">
        <f t="shared" si="48"/>
        <v>4179</v>
      </c>
      <c r="P127" s="64">
        <f t="shared" si="49"/>
        <v>0.21430769230769231</v>
      </c>
      <c r="Q127" s="33"/>
      <c r="S127" s="117">
        <f t="shared" si="78"/>
        <v>0</v>
      </c>
      <c r="T127" s="117">
        <f t="shared" si="68"/>
        <v>8902215</v>
      </c>
      <c r="U127" s="151" t="s">
        <v>843</v>
      </c>
      <c r="V127" s="152">
        <v>33</v>
      </c>
      <c r="W127" s="6">
        <v>710</v>
      </c>
      <c r="Y127" s="302">
        <f t="shared" si="44"/>
        <v>18814</v>
      </c>
      <c r="Z127" s="302"/>
      <c r="AA127" s="169">
        <f t="shared" si="38"/>
        <v>1.02</v>
      </c>
      <c r="AB127" s="168">
        <f t="shared" si="45"/>
        <v>3.646220899330288E-2</v>
      </c>
      <c r="AC127" s="209">
        <f t="shared" si="79"/>
        <v>19500</v>
      </c>
      <c r="AD127" s="151" t="s">
        <v>843</v>
      </c>
      <c r="AE127" s="205">
        <v>33</v>
      </c>
      <c r="AF127" s="206">
        <v>765</v>
      </c>
      <c r="AG127" s="136">
        <f t="shared" si="80"/>
        <v>0.19</v>
      </c>
      <c r="AH127" s="168">
        <f t="shared" si="40"/>
        <v>7.7464788732394263E-2</v>
      </c>
      <c r="AI127" s="212">
        <f t="shared" si="41"/>
        <v>3.646220899330288E-2</v>
      </c>
      <c r="AJ127" s="212">
        <f t="shared" si="42"/>
        <v>-4.1002579739091383E-2</v>
      </c>
    </row>
    <row r="128" spans="1:36" ht="12.95" customHeight="1" x14ac:dyDescent="0.2">
      <c r="A128" s="105">
        <f t="shared" si="81"/>
        <v>0.1</v>
      </c>
      <c r="B128" s="106">
        <f t="shared" si="39"/>
        <v>26300</v>
      </c>
      <c r="C128" s="28">
        <v>8902223</v>
      </c>
      <c r="D128" s="108">
        <f t="shared" si="72"/>
        <v>25700</v>
      </c>
      <c r="E128" s="180"/>
      <c r="F128" s="155" t="s">
        <v>13</v>
      </c>
      <c r="G128" s="43">
        <v>33</v>
      </c>
      <c r="H128" s="60">
        <v>0.19</v>
      </c>
      <c r="I128" s="46">
        <v>890</v>
      </c>
      <c r="J128" s="53">
        <f t="shared" si="52"/>
        <v>20</v>
      </c>
      <c r="K128" s="56">
        <f t="shared" si="53"/>
        <v>20</v>
      </c>
      <c r="L128" s="57">
        <f t="shared" si="54"/>
        <v>25</v>
      </c>
      <c r="M128" s="58">
        <f t="shared" si="55"/>
        <v>8.9</v>
      </c>
      <c r="N128" s="38">
        <f t="shared" si="36"/>
        <v>20620</v>
      </c>
      <c r="O128" s="63">
        <f t="shared" si="48"/>
        <v>5680</v>
      </c>
      <c r="P128" s="64">
        <f t="shared" si="49"/>
        <v>0.21596958174904943</v>
      </c>
      <c r="Q128" s="33"/>
      <c r="S128" s="117">
        <f t="shared" si="78"/>
        <v>0</v>
      </c>
      <c r="T128" s="117">
        <f t="shared" si="68"/>
        <v>8902223</v>
      </c>
      <c r="U128" s="151" t="s">
        <v>844</v>
      </c>
      <c r="V128" s="152">
        <v>33</v>
      </c>
      <c r="W128" s="6">
        <v>960</v>
      </c>
      <c r="Y128" s="302">
        <f t="shared" si="44"/>
        <v>25439</v>
      </c>
      <c r="Z128" s="302"/>
      <c r="AA128" s="169">
        <f t="shared" si="38"/>
        <v>1.02</v>
      </c>
      <c r="AB128" s="168">
        <f t="shared" si="45"/>
        <v>3.384567003419936E-2</v>
      </c>
      <c r="AC128" s="209">
        <f t="shared" si="79"/>
        <v>26300</v>
      </c>
      <c r="AD128" s="151" t="s">
        <v>844</v>
      </c>
      <c r="AE128" s="205">
        <v>33</v>
      </c>
      <c r="AF128" s="206">
        <v>1034</v>
      </c>
      <c r="AG128" s="136">
        <f t="shared" si="80"/>
        <v>0.19</v>
      </c>
      <c r="AH128" s="168">
        <f t="shared" si="40"/>
        <v>7.7083333333333393E-2</v>
      </c>
      <c r="AI128" s="212">
        <f t="shared" si="41"/>
        <v>3.384567003419936E-2</v>
      </c>
      <c r="AJ128" s="212">
        <f t="shared" si="42"/>
        <v>-4.3237663299134033E-2</v>
      </c>
    </row>
    <row r="129" spans="1:36" ht="12.95" customHeight="1" x14ac:dyDescent="0.2">
      <c r="A129" s="105">
        <f t="shared" si="81"/>
        <v>0.1</v>
      </c>
      <c r="B129" s="106">
        <f t="shared" si="39"/>
        <v>34200</v>
      </c>
      <c r="C129" s="28">
        <v>8902225</v>
      </c>
      <c r="D129" s="108">
        <f t="shared" si="72"/>
        <v>33500</v>
      </c>
      <c r="E129" s="180"/>
      <c r="F129" s="155" t="s">
        <v>14</v>
      </c>
      <c r="G129" s="43">
        <v>33</v>
      </c>
      <c r="H129" s="60">
        <v>0.19</v>
      </c>
      <c r="I129" s="46">
        <v>1150</v>
      </c>
      <c r="J129" s="53">
        <f t="shared" si="52"/>
        <v>20</v>
      </c>
      <c r="K129" s="56">
        <f t="shared" si="53"/>
        <v>20</v>
      </c>
      <c r="L129" s="57">
        <f t="shared" si="54"/>
        <v>25</v>
      </c>
      <c r="M129" s="58">
        <f t="shared" si="55"/>
        <v>11.5</v>
      </c>
      <c r="N129" s="38">
        <f t="shared" si="36"/>
        <v>26483</v>
      </c>
      <c r="O129" s="63">
        <f t="shared" si="48"/>
        <v>7717</v>
      </c>
      <c r="P129" s="64">
        <f t="shared" si="49"/>
        <v>0.22564327485380117</v>
      </c>
      <c r="Q129" s="33"/>
      <c r="S129" s="117">
        <f t="shared" si="78"/>
        <v>0</v>
      </c>
      <c r="T129" s="117">
        <f t="shared" si="68"/>
        <v>8902225</v>
      </c>
      <c r="U129" s="151" t="s">
        <v>845</v>
      </c>
      <c r="V129" s="152">
        <v>33</v>
      </c>
      <c r="W129" s="6">
        <v>1250</v>
      </c>
      <c r="Y129" s="302">
        <f t="shared" si="44"/>
        <v>33124</v>
      </c>
      <c r="Z129" s="302"/>
      <c r="AA129" s="169">
        <f t="shared" si="38"/>
        <v>1.02</v>
      </c>
      <c r="AB129" s="168">
        <f t="shared" si="45"/>
        <v>3.2483999516966566E-2</v>
      </c>
      <c r="AC129" s="209">
        <f t="shared" si="79"/>
        <v>34200</v>
      </c>
      <c r="AD129" s="151" t="s">
        <v>845</v>
      </c>
      <c r="AE129" s="205">
        <v>33</v>
      </c>
      <c r="AF129" s="206">
        <v>1345</v>
      </c>
      <c r="AG129" s="136">
        <f t="shared" si="80"/>
        <v>0.19</v>
      </c>
      <c r="AH129" s="168">
        <f t="shared" si="40"/>
        <v>7.6000000000000068E-2</v>
      </c>
      <c r="AI129" s="212">
        <f t="shared" si="41"/>
        <v>3.2483999516966566E-2</v>
      </c>
      <c r="AJ129" s="212">
        <f t="shared" si="42"/>
        <v>-4.3516000483033501E-2</v>
      </c>
    </row>
    <row r="130" spans="1:36" ht="12.95" customHeight="1" x14ac:dyDescent="0.2">
      <c r="A130" s="105">
        <f t="shared" si="81"/>
        <v>0.1</v>
      </c>
      <c r="B130" s="106">
        <f t="shared" si="39"/>
        <v>9800</v>
      </c>
      <c r="C130" s="28">
        <v>8902901</v>
      </c>
      <c r="D130" s="113">
        <f t="shared" ref="D130" si="82">B130</f>
        <v>9800</v>
      </c>
      <c r="E130" s="180"/>
      <c r="F130" s="155" t="s">
        <v>75</v>
      </c>
      <c r="G130" s="43">
        <v>20</v>
      </c>
      <c r="H130" s="60">
        <v>0.26</v>
      </c>
      <c r="I130" s="46">
        <v>330</v>
      </c>
      <c r="J130" s="53">
        <f t="shared" si="52"/>
        <v>12</v>
      </c>
      <c r="K130" s="56">
        <f t="shared" si="53"/>
        <v>20</v>
      </c>
      <c r="L130" s="57">
        <f t="shared" si="54"/>
        <v>25</v>
      </c>
      <c r="M130" s="58">
        <f t="shared" si="55"/>
        <v>3.3</v>
      </c>
      <c r="N130" s="38">
        <f t="shared" si="36"/>
        <v>7137</v>
      </c>
      <c r="O130" s="63">
        <f t="shared" si="48"/>
        <v>2663</v>
      </c>
      <c r="P130" s="64">
        <f t="shared" si="49"/>
        <v>0.271734693877551</v>
      </c>
      <c r="Q130" s="33"/>
      <c r="S130" s="117">
        <f t="shared" si="78"/>
        <v>0</v>
      </c>
      <c r="T130" s="117">
        <f t="shared" si="68"/>
        <v>8902901</v>
      </c>
      <c r="U130" s="151" t="s">
        <v>846</v>
      </c>
      <c r="V130" s="152">
        <v>20</v>
      </c>
      <c r="W130" s="6">
        <v>360</v>
      </c>
      <c r="Y130" s="302">
        <f t="shared" si="44"/>
        <v>9539</v>
      </c>
      <c r="Z130" s="302"/>
      <c r="AA130" s="169">
        <f t="shared" si="38"/>
        <v>1.02</v>
      </c>
      <c r="AB130" s="168">
        <f t="shared" si="45"/>
        <v>2.7361358632980393E-2</v>
      </c>
      <c r="AC130" s="209">
        <f t="shared" si="79"/>
        <v>9800</v>
      </c>
      <c r="AD130" s="151" t="s">
        <v>846</v>
      </c>
      <c r="AE130" s="205">
        <v>20</v>
      </c>
      <c r="AF130" s="206">
        <v>386</v>
      </c>
      <c r="AG130" s="136">
        <v>0.26</v>
      </c>
      <c r="AH130" s="168">
        <f t="shared" si="40"/>
        <v>7.2222222222222188E-2</v>
      </c>
      <c r="AI130" s="212">
        <f t="shared" si="41"/>
        <v>2.7361358632980393E-2</v>
      </c>
      <c r="AJ130" s="212">
        <f t="shared" si="42"/>
        <v>-4.4860863589241795E-2</v>
      </c>
    </row>
    <row r="131" spans="1:36" ht="12.95" customHeight="1" x14ac:dyDescent="0.2">
      <c r="A131" s="105">
        <f t="shared" si="81"/>
        <v>0.1</v>
      </c>
      <c r="B131" s="106">
        <f t="shared" si="39"/>
        <v>13200</v>
      </c>
      <c r="C131" s="28">
        <v>8902903</v>
      </c>
      <c r="D131" s="108">
        <f t="shared" ref="D131:D132" si="83">CEILING(IF(B131&lt;10000,B131,B131*0.98),100)-100</f>
        <v>12900</v>
      </c>
      <c r="E131" s="180"/>
      <c r="F131" s="155" t="s">
        <v>78</v>
      </c>
      <c r="G131" s="43">
        <v>20</v>
      </c>
      <c r="H131" s="60">
        <v>0.26</v>
      </c>
      <c r="I131" s="46">
        <v>440</v>
      </c>
      <c r="J131" s="53">
        <f t="shared" si="52"/>
        <v>12</v>
      </c>
      <c r="K131" s="56">
        <f t="shared" si="53"/>
        <v>20</v>
      </c>
      <c r="L131" s="57">
        <f t="shared" si="54"/>
        <v>25</v>
      </c>
      <c r="M131" s="58">
        <f t="shared" si="55"/>
        <v>4.4000000000000004</v>
      </c>
      <c r="N131" s="38">
        <f t="shared" si="36"/>
        <v>9405</v>
      </c>
      <c r="O131" s="63">
        <f t="shared" si="48"/>
        <v>3795</v>
      </c>
      <c r="P131" s="64">
        <f t="shared" si="49"/>
        <v>0.28749999999999998</v>
      </c>
      <c r="Q131" s="33"/>
      <c r="S131" s="117">
        <f t="shared" si="78"/>
        <v>0</v>
      </c>
      <c r="T131" s="117">
        <f t="shared" si="68"/>
        <v>8902903</v>
      </c>
      <c r="U131" s="151" t="s">
        <v>847</v>
      </c>
      <c r="V131" s="152">
        <v>20</v>
      </c>
      <c r="W131" s="6">
        <v>480</v>
      </c>
      <c r="Y131" s="302">
        <f t="shared" si="44"/>
        <v>12719</v>
      </c>
      <c r="Z131" s="302"/>
      <c r="AA131" s="169">
        <f t="shared" si="38"/>
        <v>1.02</v>
      </c>
      <c r="AB131" s="168">
        <f t="shared" si="45"/>
        <v>3.7817438477867782E-2</v>
      </c>
      <c r="AC131" s="209">
        <f t="shared" si="79"/>
        <v>13200</v>
      </c>
      <c r="AD131" s="151" t="s">
        <v>847</v>
      </c>
      <c r="AE131" s="205">
        <v>20</v>
      </c>
      <c r="AF131" s="206">
        <v>518</v>
      </c>
      <c r="AG131" s="136">
        <f t="shared" ref="AG131:AG194" si="84">AG130</f>
        <v>0.26</v>
      </c>
      <c r="AH131" s="168">
        <f t="shared" si="40"/>
        <v>7.9166666666666607E-2</v>
      </c>
      <c r="AI131" s="212">
        <f t="shared" si="41"/>
        <v>3.7817438477867782E-2</v>
      </c>
      <c r="AJ131" s="212">
        <f t="shared" si="42"/>
        <v>-4.1349228188798826E-2</v>
      </c>
    </row>
    <row r="132" spans="1:36" ht="12.95" customHeight="1" x14ac:dyDescent="0.2">
      <c r="A132" s="105">
        <f t="shared" si="81"/>
        <v>0.1</v>
      </c>
      <c r="B132" s="106">
        <f t="shared" si="39"/>
        <v>16400</v>
      </c>
      <c r="C132" s="28">
        <v>8902905</v>
      </c>
      <c r="D132" s="108">
        <f t="shared" si="83"/>
        <v>16000</v>
      </c>
      <c r="E132" s="180"/>
      <c r="F132" s="155" t="s">
        <v>79</v>
      </c>
      <c r="G132" s="43">
        <v>20</v>
      </c>
      <c r="H132" s="60">
        <v>0.26</v>
      </c>
      <c r="I132" s="46">
        <v>560</v>
      </c>
      <c r="J132" s="53">
        <f t="shared" si="52"/>
        <v>12</v>
      </c>
      <c r="K132" s="56">
        <f t="shared" si="53"/>
        <v>20</v>
      </c>
      <c r="L132" s="57">
        <f t="shared" si="54"/>
        <v>25</v>
      </c>
      <c r="M132" s="58">
        <f t="shared" si="55"/>
        <v>5.6</v>
      </c>
      <c r="N132" s="38">
        <f t="shared" si="36"/>
        <v>11880</v>
      </c>
      <c r="O132" s="63">
        <f t="shared" si="48"/>
        <v>4520</v>
      </c>
      <c r="P132" s="64">
        <f t="shared" si="49"/>
        <v>0.275609756097561</v>
      </c>
      <c r="Q132" s="33"/>
      <c r="S132" s="117">
        <f t="shared" si="78"/>
        <v>0</v>
      </c>
      <c r="T132" s="117">
        <f t="shared" si="68"/>
        <v>8902905</v>
      </c>
      <c r="U132" s="151" t="s">
        <v>848</v>
      </c>
      <c r="V132" s="152">
        <v>20</v>
      </c>
      <c r="W132" s="6">
        <v>600</v>
      </c>
      <c r="Y132" s="302">
        <f t="shared" si="44"/>
        <v>15899</v>
      </c>
      <c r="Z132" s="302"/>
      <c r="AA132" s="169">
        <f t="shared" si="38"/>
        <v>1.02</v>
      </c>
      <c r="AB132" s="168">
        <f t="shared" si="45"/>
        <v>3.1511415812315313E-2</v>
      </c>
      <c r="AC132" s="209">
        <f t="shared" si="79"/>
        <v>16400</v>
      </c>
      <c r="AD132" s="151" t="s">
        <v>848</v>
      </c>
      <c r="AE132" s="205">
        <v>20</v>
      </c>
      <c r="AF132" s="206">
        <v>644</v>
      </c>
      <c r="AG132" s="136">
        <f t="shared" si="84"/>
        <v>0.26</v>
      </c>
      <c r="AH132" s="168">
        <f t="shared" si="40"/>
        <v>7.333333333333325E-2</v>
      </c>
      <c r="AI132" s="212">
        <f t="shared" si="41"/>
        <v>3.1511415812315313E-2</v>
      </c>
      <c r="AJ132" s="212">
        <f t="shared" si="42"/>
        <v>-4.1821917521017937E-2</v>
      </c>
    </row>
    <row r="133" spans="1:36" ht="12.95" customHeight="1" x14ac:dyDescent="0.2">
      <c r="A133" s="105">
        <f t="shared" si="81"/>
        <v>0.1</v>
      </c>
      <c r="B133" s="106">
        <f t="shared" si="39"/>
        <v>2190</v>
      </c>
      <c r="C133" s="28">
        <v>8903015</v>
      </c>
      <c r="D133" s="113">
        <f t="shared" ref="D133:D137" si="85">B133</f>
        <v>2190</v>
      </c>
      <c r="E133" s="180"/>
      <c r="F133" s="155" t="s">
        <v>628</v>
      </c>
      <c r="G133" s="43">
        <v>20</v>
      </c>
      <c r="H133" s="60">
        <v>0.26</v>
      </c>
      <c r="I133" s="46">
        <v>75</v>
      </c>
      <c r="J133" s="53">
        <f t="shared" si="52"/>
        <v>12</v>
      </c>
      <c r="K133" s="56">
        <f t="shared" si="53"/>
        <v>20</v>
      </c>
      <c r="L133" s="57">
        <f t="shared" si="54"/>
        <v>25</v>
      </c>
      <c r="M133" s="58">
        <f t="shared" si="55"/>
        <v>0.75</v>
      </c>
      <c r="N133" s="38">
        <f t="shared" si="36"/>
        <v>1877</v>
      </c>
      <c r="O133" s="63">
        <f t="shared" si="48"/>
        <v>313</v>
      </c>
      <c r="P133" s="64">
        <f t="shared" si="49"/>
        <v>0.14292237442922373</v>
      </c>
      <c r="Q133" s="33"/>
      <c r="S133" s="117">
        <f t="shared" si="78"/>
        <v>0</v>
      </c>
      <c r="T133" s="117">
        <f t="shared" si="68"/>
        <v>8903015</v>
      </c>
      <c r="U133" s="151" t="s">
        <v>849</v>
      </c>
      <c r="V133" s="152">
        <v>20</v>
      </c>
      <c r="W133" s="6">
        <v>80</v>
      </c>
      <c r="Y133" s="302">
        <f t="shared" si="44"/>
        <v>2119</v>
      </c>
      <c r="Z133" s="302"/>
      <c r="AA133" s="169">
        <v>1.05</v>
      </c>
      <c r="AB133" s="168">
        <f t="shared" si="45"/>
        <v>3.3506370929683893E-2</v>
      </c>
      <c r="AC133" s="209">
        <f>CEILING((AF133*$AD$9),100)-10</f>
        <v>2190</v>
      </c>
      <c r="AD133" s="151" t="s">
        <v>849</v>
      </c>
      <c r="AE133" s="205">
        <v>20</v>
      </c>
      <c r="AF133" s="206">
        <v>85</v>
      </c>
      <c r="AG133" s="136">
        <f t="shared" si="84"/>
        <v>0.26</v>
      </c>
      <c r="AH133" s="168">
        <f t="shared" si="40"/>
        <v>6.25E-2</v>
      </c>
      <c r="AI133" s="212">
        <f t="shared" si="41"/>
        <v>3.3506370929683893E-2</v>
      </c>
      <c r="AJ133" s="212">
        <f t="shared" si="42"/>
        <v>-2.8993629070316107E-2</v>
      </c>
    </row>
    <row r="134" spans="1:36" ht="12.95" customHeight="1" x14ac:dyDescent="0.2">
      <c r="A134" s="105">
        <f t="shared" si="81"/>
        <v>0.1</v>
      </c>
      <c r="B134" s="106">
        <f t="shared" si="39"/>
        <v>4390</v>
      </c>
      <c r="C134" s="28">
        <v>8903025</v>
      </c>
      <c r="D134" s="113">
        <f t="shared" si="85"/>
        <v>4390</v>
      </c>
      <c r="E134" s="180"/>
      <c r="F134" s="155" t="s">
        <v>630</v>
      </c>
      <c r="G134" s="43">
        <v>20</v>
      </c>
      <c r="H134" s="60">
        <v>0.26</v>
      </c>
      <c r="I134" s="46">
        <v>150</v>
      </c>
      <c r="J134" s="53">
        <f t="shared" si="52"/>
        <v>12</v>
      </c>
      <c r="K134" s="56">
        <f t="shared" si="53"/>
        <v>20</v>
      </c>
      <c r="L134" s="57">
        <f t="shared" si="54"/>
        <v>25</v>
      </c>
      <c r="M134" s="58">
        <f t="shared" si="55"/>
        <v>1.5</v>
      </c>
      <c r="N134" s="38">
        <f t="shared" si="36"/>
        <v>3424</v>
      </c>
      <c r="O134" s="63">
        <f t="shared" si="48"/>
        <v>966</v>
      </c>
      <c r="P134" s="64">
        <f t="shared" si="49"/>
        <v>0.22004555808656037</v>
      </c>
      <c r="Q134" s="33"/>
      <c r="S134" s="117">
        <f t="shared" si="78"/>
        <v>0</v>
      </c>
      <c r="T134" s="117">
        <f t="shared" si="68"/>
        <v>8903025</v>
      </c>
      <c r="U134" s="151" t="s">
        <v>850</v>
      </c>
      <c r="V134" s="152">
        <v>20</v>
      </c>
      <c r="W134" s="6">
        <v>160</v>
      </c>
      <c r="Y134" s="302">
        <f t="shared" si="44"/>
        <v>4239</v>
      </c>
      <c r="Z134" s="302"/>
      <c r="AA134" s="169">
        <v>1.02</v>
      </c>
      <c r="AB134" s="168">
        <f t="shared" si="45"/>
        <v>3.562160887001653E-2</v>
      </c>
      <c r="AC134" s="209">
        <f t="shared" ref="AC134:AC135" si="86">CEILING((AF134*$AD$9),100)-10</f>
        <v>4390</v>
      </c>
      <c r="AD134" s="151" t="s">
        <v>850</v>
      </c>
      <c r="AE134" s="205">
        <v>20</v>
      </c>
      <c r="AF134" s="206">
        <v>170</v>
      </c>
      <c r="AG134" s="136">
        <f t="shared" si="84"/>
        <v>0.26</v>
      </c>
      <c r="AH134" s="168">
        <f t="shared" si="40"/>
        <v>6.25E-2</v>
      </c>
      <c r="AI134" s="212">
        <f t="shared" si="41"/>
        <v>3.562160887001653E-2</v>
      </c>
      <c r="AJ134" s="212">
        <f t="shared" si="42"/>
        <v>-2.687839112998347E-2</v>
      </c>
    </row>
    <row r="135" spans="1:36" ht="12.95" customHeight="1" x14ac:dyDescent="0.2">
      <c r="A135" s="105">
        <f t="shared" si="81"/>
        <v>0.1</v>
      </c>
      <c r="B135" s="106">
        <f t="shared" si="39"/>
        <v>5690</v>
      </c>
      <c r="C135" s="28">
        <v>8903035</v>
      </c>
      <c r="D135" s="113">
        <f t="shared" si="85"/>
        <v>5690</v>
      </c>
      <c r="E135" s="180"/>
      <c r="F135" s="155" t="s">
        <v>631</v>
      </c>
      <c r="G135" s="43">
        <v>20</v>
      </c>
      <c r="H135" s="60">
        <v>0.26</v>
      </c>
      <c r="I135" s="46">
        <v>200</v>
      </c>
      <c r="J135" s="53">
        <f t="shared" si="52"/>
        <v>12</v>
      </c>
      <c r="K135" s="56">
        <f t="shared" si="53"/>
        <v>20</v>
      </c>
      <c r="L135" s="57">
        <f t="shared" si="54"/>
        <v>25</v>
      </c>
      <c r="M135" s="58">
        <f t="shared" si="55"/>
        <v>2</v>
      </c>
      <c r="N135" s="38">
        <f t="shared" si="36"/>
        <v>4455</v>
      </c>
      <c r="O135" s="63">
        <f t="shared" si="48"/>
        <v>1235</v>
      </c>
      <c r="P135" s="64">
        <f t="shared" si="49"/>
        <v>0.21704745166959577</v>
      </c>
      <c r="Q135" s="33"/>
      <c r="S135" s="117">
        <f t="shared" si="78"/>
        <v>0</v>
      </c>
      <c r="T135" s="117">
        <f t="shared" si="68"/>
        <v>8903035</v>
      </c>
      <c r="U135" s="151" t="s">
        <v>851</v>
      </c>
      <c r="V135" s="152">
        <v>20</v>
      </c>
      <c r="W135" s="6">
        <v>210</v>
      </c>
      <c r="Y135" s="302">
        <f t="shared" si="44"/>
        <v>5564</v>
      </c>
      <c r="Z135" s="302"/>
      <c r="AA135" s="169">
        <v>1.02</v>
      </c>
      <c r="AB135" s="168">
        <f t="shared" si="45"/>
        <v>2.2645578720345005E-2</v>
      </c>
      <c r="AC135" s="209">
        <f t="shared" si="86"/>
        <v>5690</v>
      </c>
      <c r="AD135" s="151" t="s">
        <v>851</v>
      </c>
      <c r="AE135" s="205">
        <v>20</v>
      </c>
      <c r="AF135" s="206">
        <v>222</v>
      </c>
      <c r="AG135" s="136">
        <f t="shared" si="84"/>
        <v>0.26</v>
      </c>
      <c r="AH135" s="168">
        <f t="shared" si="40"/>
        <v>5.7142857142857162E-2</v>
      </c>
      <c r="AI135" s="212">
        <f t="shared" si="41"/>
        <v>2.2645578720345005E-2</v>
      </c>
      <c r="AJ135" s="212">
        <f t="shared" si="42"/>
        <v>-3.4497278422512156E-2</v>
      </c>
    </row>
    <row r="136" spans="1:36" ht="12.95" customHeight="1" x14ac:dyDescent="0.2">
      <c r="A136" s="105">
        <f t="shared" si="81"/>
        <v>0.1</v>
      </c>
      <c r="B136" s="106">
        <f t="shared" si="39"/>
        <v>11000</v>
      </c>
      <c r="C136" s="28">
        <v>8910040</v>
      </c>
      <c r="D136" s="108">
        <f t="shared" ref="D136" si="87">CEILING(IF(B136&lt;10000,B136,B136*0.98),100)-100</f>
        <v>10700</v>
      </c>
      <c r="E136" s="180"/>
      <c r="F136" s="155" t="s">
        <v>149</v>
      </c>
      <c r="G136" s="43">
        <v>20</v>
      </c>
      <c r="H136" s="60">
        <v>0.26</v>
      </c>
      <c r="I136" s="46">
        <v>370</v>
      </c>
      <c r="J136" s="53">
        <f t="shared" si="52"/>
        <v>12</v>
      </c>
      <c r="K136" s="56">
        <f t="shared" si="53"/>
        <v>20</v>
      </c>
      <c r="L136" s="57">
        <f t="shared" si="54"/>
        <v>25</v>
      </c>
      <c r="M136" s="58">
        <f t="shared" si="55"/>
        <v>3.7</v>
      </c>
      <c r="N136" s="38">
        <f t="shared" si="36"/>
        <v>7962</v>
      </c>
      <c r="O136" s="63">
        <f t="shared" si="48"/>
        <v>3038</v>
      </c>
      <c r="P136" s="64">
        <f t="shared" si="49"/>
        <v>0.27618181818181819</v>
      </c>
      <c r="Q136" s="33"/>
      <c r="S136" s="117">
        <f t="shared" si="78"/>
        <v>0</v>
      </c>
      <c r="T136" s="117">
        <f t="shared" si="68"/>
        <v>8910040</v>
      </c>
      <c r="U136" s="151" t="s">
        <v>852</v>
      </c>
      <c r="V136" s="152">
        <v>20</v>
      </c>
      <c r="W136" s="6">
        <v>405</v>
      </c>
      <c r="Y136" s="302">
        <f t="shared" si="44"/>
        <v>10732</v>
      </c>
      <c r="Z136" s="302"/>
      <c r="AA136" s="169">
        <v>1.02</v>
      </c>
      <c r="AB136" s="168">
        <f t="shared" si="45"/>
        <v>2.4972046216921395E-2</v>
      </c>
      <c r="AC136" s="209">
        <f>CEILING((AF136*$AD$9),100)-200</f>
        <v>11000</v>
      </c>
      <c r="AD136" s="151" t="s">
        <v>852</v>
      </c>
      <c r="AE136" s="205">
        <v>20</v>
      </c>
      <c r="AF136" s="206">
        <v>438</v>
      </c>
      <c r="AG136" s="136">
        <f t="shared" si="84"/>
        <v>0.26</v>
      </c>
      <c r="AH136" s="168">
        <f t="shared" si="40"/>
        <v>8.1481481481481488E-2</v>
      </c>
      <c r="AI136" s="212">
        <f t="shared" si="41"/>
        <v>2.4972046216921395E-2</v>
      </c>
      <c r="AJ136" s="212">
        <f t="shared" si="42"/>
        <v>-5.6509435264560093E-2</v>
      </c>
    </row>
    <row r="137" spans="1:36" ht="12.95" customHeight="1" x14ac:dyDescent="0.2">
      <c r="A137" s="105">
        <f t="shared" si="81"/>
        <v>0.1</v>
      </c>
      <c r="B137" s="106">
        <f t="shared" si="39"/>
        <v>2790</v>
      </c>
      <c r="C137" s="28">
        <v>8910045</v>
      </c>
      <c r="D137" s="113">
        <f t="shared" si="85"/>
        <v>2790</v>
      </c>
      <c r="E137" s="180"/>
      <c r="F137" s="155" t="s">
        <v>73</v>
      </c>
      <c r="G137" s="43">
        <v>20</v>
      </c>
      <c r="H137" s="60">
        <v>0.26</v>
      </c>
      <c r="I137" s="46">
        <v>90</v>
      </c>
      <c r="J137" s="53">
        <f t="shared" si="52"/>
        <v>12</v>
      </c>
      <c r="K137" s="56">
        <f t="shared" si="53"/>
        <v>20</v>
      </c>
      <c r="L137" s="57">
        <f t="shared" si="54"/>
        <v>25</v>
      </c>
      <c r="M137" s="58">
        <f t="shared" si="55"/>
        <v>0.9</v>
      </c>
      <c r="N137" s="38">
        <f t="shared" si="36"/>
        <v>2187</v>
      </c>
      <c r="O137" s="63">
        <f t="shared" si="48"/>
        <v>603</v>
      </c>
      <c r="P137" s="64">
        <f t="shared" si="49"/>
        <v>0.21612903225806451</v>
      </c>
      <c r="Q137" s="33"/>
      <c r="S137" s="117">
        <f t="shared" si="78"/>
        <v>0</v>
      </c>
      <c r="T137" s="117">
        <f t="shared" si="68"/>
        <v>8910045</v>
      </c>
      <c r="U137" s="151" t="s">
        <v>853</v>
      </c>
      <c r="V137" s="152">
        <v>20</v>
      </c>
      <c r="W137" s="6">
        <v>101</v>
      </c>
      <c r="Y137" s="302">
        <f t="shared" si="44"/>
        <v>2676</v>
      </c>
      <c r="Z137" s="302"/>
      <c r="AA137" s="169">
        <v>1.02</v>
      </c>
      <c r="AB137" s="168">
        <f t="shared" si="45"/>
        <v>4.2600896860986559E-2</v>
      </c>
      <c r="AC137" s="209">
        <f>CEILING((AF137*$AD$9),100)-10</f>
        <v>2790</v>
      </c>
      <c r="AD137" s="151" t="s">
        <v>853</v>
      </c>
      <c r="AE137" s="205">
        <v>20</v>
      </c>
      <c r="AF137" s="206">
        <v>109</v>
      </c>
      <c r="AG137" s="136">
        <f t="shared" si="84"/>
        <v>0.26</v>
      </c>
      <c r="AH137" s="168">
        <f t="shared" si="40"/>
        <v>7.9207920792079278E-2</v>
      </c>
      <c r="AI137" s="212">
        <f t="shared" si="41"/>
        <v>4.2600896860986559E-2</v>
      </c>
      <c r="AJ137" s="212">
        <f t="shared" si="42"/>
        <v>-3.6607023931092719E-2</v>
      </c>
    </row>
    <row r="138" spans="1:36" ht="12.95" customHeight="1" x14ac:dyDescent="0.2">
      <c r="A138" s="105">
        <f t="shared" si="81"/>
        <v>0.1</v>
      </c>
      <c r="B138" s="106">
        <f t="shared" si="39"/>
        <v>22800</v>
      </c>
      <c r="C138" s="28">
        <v>8920000</v>
      </c>
      <c r="D138" s="108">
        <f t="shared" ref="D138:D148" si="88">CEILING(IF(B138&lt;10000,B138,B138*0.98),100)-100</f>
        <v>22300</v>
      </c>
      <c r="E138" s="180"/>
      <c r="F138" s="155" t="s">
        <v>230</v>
      </c>
      <c r="G138" s="43">
        <v>20</v>
      </c>
      <c r="H138" s="60">
        <v>0.26</v>
      </c>
      <c r="I138" s="46">
        <v>765</v>
      </c>
      <c r="J138" s="53">
        <f t="shared" si="52"/>
        <v>20</v>
      </c>
      <c r="K138" s="56">
        <f t="shared" si="53"/>
        <v>20</v>
      </c>
      <c r="L138" s="57">
        <f t="shared" si="54"/>
        <v>25</v>
      </c>
      <c r="M138" s="58">
        <f t="shared" si="55"/>
        <v>7.65</v>
      </c>
      <c r="N138" s="38">
        <f t="shared" si="36"/>
        <v>16329</v>
      </c>
      <c r="O138" s="63">
        <f t="shared" si="48"/>
        <v>6471</v>
      </c>
      <c r="P138" s="64">
        <f t="shared" si="49"/>
        <v>0.28381578947368419</v>
      </c>
      <c r="Q138" s="33"/>
      <c r="S138" s="117">
        <f t="shared" si="78"/>
        <v>0</v>
      </c>
      <c r="T138" s="117">
        <f t="shared" si="68"/>
        <v>8920000</v>
      </c>
      <c r="U138" s="151" t="s">
        <v>854</v>
      </c>
      <c r="V138" s="152">
        <v>20</v>
      </c>
      <c r="W138" s="6">
        <v>835</v>
      </c>
      <c r="Y138" s="302">
        <f t="shared" si="44"/>
        <v>22127</v>
      </c>
      <c r="Z138" s="302"/>
      <c r="AA138" s="169">
        <v>1.01</v>
      </c>
      <c r="AB138" s="168">
        <f t="shared" si="45"/>
        <v>3.0415329687711878E-2</v>
      </c>
      <c r="AC138" s="209">
        <f>CEILING((AF138*$AD$9),100)-100</f>
        <v>22800</v>
      </c>
      <c r="AD138" s="151" t="s">
        <v>854</v>
      </c>
      <c r="AE138" s="205">
        <v>20</v>
      </c>
      <c r="AF138" s="206">
        <v>898</v>
      </c>
      <c r="AG138" s="136">
        <f t="shared" si="84"/>
        <v>0.26</v>
      </c>
      <c r="AH138" s="168">
        <f t="shared" si="40"/>
        <v>7.5449101796407181E-2</v>
      </c>
      <c r="AI138" s="212">
        <f t="shared" si="41"/>
        <v>3.0415329687711878E-2</v>
      </c>
      <c r="AJ138" s="212">
        <f t="shared" si="42"/>
        <v>-4.5033772108695302E-2</v>
      </c>
    </row>
    <row r="139" spans="1:36" ht="12.95" customHeight="1" x14ac:dyDescent="0.2">
      <c r="A139" s="105">
        <v>0.05</v>
      </c>
      <c r="B139" s="106">
        <f t="shared" ref="B139:B201" si="89">AC139</f>
        <v>11900</v>
      </c>
      <c r="C139" s="28">
        <v>8920005</v>
      </c>
      <c r="D139" s="108">
        <f t="shared" si="88"/>
        <v>11600</v>
      </c>
      <c r="E139" s="180"/>
      <c r="F139" s="155" t="s">
        <v>475</v>
      </c>
      <c r="G139" s="43">
        <v>35</v>
      </c>
      <c r="H139" s="73">
        <v>0.09</v>
      </c>
      <c r="I139" s="46">
        <v>390</v>
      </c>
      <c r="J139" s="53">
        <f t="shared" si="52"/>
        <v>12</v>
      </c>
      <c r="K139" s="56">
        <f t="shared" si="53"/>
        <v>20</v>
      </c>
      <c r="L139" s="57">
        <f t="shared" si="54"/>
        <v>25</v>
      </c>
      <c r="M139" s="58">
        <f t="shared" si="55"/>
        <v>3.9</v>
      </c>
      <c r="N139" s="38">
        <f t="shared" si="36"/>
        <v>10197</v>
      </c>
      <c r="O139" s="63">
        <f t="shared" si="48"/>
        <v>1703</v>
      </c>
      <c r="P139" s="64">
        <f t="shared" si="49"/>
        <v>0.14310924369747899</v>
      </c>
      <c r="Q139" s="33"/>
      <c r="S139" s="117">
        <f t="shared" si="78"/>
        <v>0</v>
      </c>
      <c r="T139" s="117">
        <f t="shared" si="68"/>
        <v>8920005</v>
      </c>
      <c r="U139" s="151" t="s">
        <v>855</v>
      </c>
      <c r="V139" s="152">
        <v>35</v>
      </c>
      <c r="W139" s="6">
        <v>433</v>
      </c>
      <c r="Y139" s="302">
        <f t="shared" si="44"/>
        <v>11474</v>
      </c>
      <c r="Z139" s="302"/>
      <c r="AA139" s="169">
        <f t="shared" ref="AA139:AA200" si="90">AA138</f>
        <v>1.01</v>
      </c>
      <c r="AB139" s="168">
        <f t="shared" si="45"/>
        <v>3.712741851141721E-2</v>
      </c>
      <c r="AC139" s="209">
        <f t="shared" ref="AC139:AC145" si="91">CEILING((AF139*$AD$9),100)-100</f>
        <v>11900</v>
      </c>
      <c r="AD139" s="151" t="s">
        <v>855</v>
      </c>
      <c r="AE139" s="205">
        <v>35</v>
      </c>
      <c r="AF139" s="206">
        <v>467</v>
      </c>
      <c r="AG139" s="137">
        <v>0.09</v>
      </c>
      <c r="AH139" s="168">
        <f t="shared" ref="AH139:AH201" si="92">AF139/W139-1</f>
        <v>7.8521939953810627E-2</v>
      </c>
      <c r="AI139" s="212">
        <f t="shared" ref="AI139:AI201" si="93">AC139/Y139-1</f>
        <v>3.712741851141721E-2</v>
      </c>
      <c r="AJ139" s="212">
        <f t="shared" ref="AJ139:AJ202" si="94">AI139-AH139</f>
        <v>-4.1394521442393417E-2</v>
      </c>
    </row>
    <row r="140" spans="1:36" ht="12.95" customHeight="1" x14ac:dyDescent="0.2">
      <c r="A140" s="105">
        <v>0.05</v>
      </c>
      <c r="B140" s="106">
        <f t="shared" si="89"/>
        <v>24900</v>
      </c>
      <c r="C140" s="28">
        <v>8920016</v>
      </c>
      <c r="D140" s="108">
        <f t="shared" si="88"/>
        <v>24400</v>
      </c>
      <c r="E140" s="180"/>
      <c r="F140" s="155" t="s">
        <v>43</v>
      </c>
      <c r="G140" s="43">
        <v>35</v>
      </c>
      <c r="H140" s="73">
        <v>0.09</v>
      </c>
      <c r="I140" s="46">
        <v>830</v>
      </c>
      <c r="J140" s="53">
        <f t="shared" si="52"/>
        <v>20</v>
      </c>
      <c r="K140" s="56">
        <f t="shared" si="53"/>
        <v>20</v>
      </c>
      <c r="L140" s="57">
        <f t="shared" si="54"/>
        <v>25</v>
      </c>
      <c r="M140" s="58">
        <f t="shared" si="55"/>
        <v>8.3000000000000007</v>
      </c>
      <c r="N140" s="38">
        <f t="shared" si="36"/>
        <v>21549</v>
      </c>
      <c r="O140" s="63">
        <f t="shared" si="48"/>
        <v>3351</v>
      </c>
      <c r="P140" s="64">
        <f t="shared" si="49"/>
        <v>0.13457831325301206</v>
      </c>
      <c r="Q140" s="33"/>
      <c r="S140" s="117">
        <f t="shared" si="78"/>
        <v>0</v>
      </c>
      <c r="T140" s="117">
        <f t="shared" si="68"/>
        <v>8920016</v>
      </c>
      <c r="U140" s="151" t="s">
        <v>856</v>
      </c>
      <c r="V140" s="152">
        <v>35</v>
      </c>
      <c r="W140" s="6">
        <v>907</v>
      </c>
      <c r="Y140" s="302">
        <f t="shared" si="44"/>
        <v>24035</v>
      </c>
      <c r="Z140" s="302"/>
      <c r="AA140" s="169">
        <f t="shared" si="90"/>
        <v>1.01</v>
      </c>
      <c r="AB140" s="168">
        <f t="shared" si="45"/>
        <v>3.5989182442271783E-2</v>
      </c>
      <c r="AC140" s="209">
        <f t="shared" si="91"/>
        <v>24900</v>
      </c>
      <c r="AD140" s="151" t="s">
        <v>856</v>
      </c>
      <c r="AE140" s="205">
        <v>35</v>
      </c>
      <c r="AF140" s="206">
        <v>977</v>
      </c>
      <c r="AG140" s="137">
        <f t="shared" si="84"/>
        <v>0.09</v>
      </c>
      <c r="AH140" s="168">
        <f t="shared" si="92"/>
        <v>7.7177508269018702E-2</v>
      </c>
      <c r="AI140" s="212">
        <f t="shared" si="93"/>
        <v>3.5989182442271783E-2</v>
      </c>
      <c r="AJ140" s="212">
        <f t="shared" si="94"/>
        <v>-4.1188325826746919E-2</v>
      </c>
    </row>
    <row r="141" spans="1:36" ht="12.95" customHeight="1" x14ac:dyDescent="0.2">
      <c r="A141" s="105">
        <v>0.05</v>
      </c>
      <c r="B141" s="106">
        <f t="shared" si="89"/>
        <v>24900</v>
      </c>
      <c r="C141" s="28">
        <v>8920017</v>
      </c>
      <c r="D141" s="108">
        <f t="shared" si="88"/>
        <v>24400</v>
      </c>
      <c r="E141" s="180"/>
      <c r="F141" s="155" t="s">
        <v>44</v>
      </c>
      <c r="G141" s="43">
        <v>35</v>
      </c>
      <c r="H141" s="73">
        <v>0.09</v>
      </c>
      <c r="I141" s="46">
        <v>830</v>
      </c>
      <c r="J141" s="53">
        <f t="shared" si="52"/>
        <v>20</v>
      </c>
      <c r="K141" s="56">
        <f t="shared" si="53"/>
        <v>20</v>
      </c>
      <c r="L141" s="57">
        <f t="shared" si="54"/>
        <v>25</v>
      </c>
      <c r="M141" s="58">
        <f t="shared" si="55"/>
        <v>8.3000000000000007</v>
      </c>
      <c r="N141" s="38">
        <f t="shared" si="36"/>
        <v>21549</v>
      </c>
      <c r="O141" s="63">
        <f t="shared" si="48"/>
        <v>3351</v>
      </c>
      <c r="P141" s="64">
        <f t="shared" si="49"/>
        <v>0.13457831325301206</v>
      </c>
      <c r="Q141" s="33"/>
      <c r="S141" s="117">
        <f t="shared" si="78"/>
        <v>0</v>
      </c>
      <c r="T141" s="117">
        <f t="shared" si="68"/>
        <v>8920017</v>
      </c>
      <c r="U141" s="151" t="s">
        <v>857</v>
      </c>
      <c r="V141" s="152">
        <v>35</v>
      </c>
      <c r="W141" s="6">
        <v>907</v>
      </c>
      <c r="Y141" s="302">
        <f t="shared" si="44"/>
        <v>24035</v>
      </c>
      <c r="Z141" s="302"/>
      <c r="AA141" s="169">
        <f t="shared" si="90"/>
        <v>1.01</v>
      </c>
      <c r="AB141" s="168">
        <f t="shared" si="45"/>
        <v>3.5989182442271783E-2</v>
      </c>
      <c r="AC141" s="209">
        <f t="shared" si="91"/>
        <v>24900</v>
      </c>
      <c r="AD141" s="151" t="s">
        <v>857</v>
      </c>
      <c r="AE141" s="205">
        <v>35</v>
      </c>
      <c r="AF141" s="206">
        <v>977</v>
      </c>
      <c r="AG141" s="137">
        <f t="shared" si="84"/>
        <v>0.09</v>
      </c>
      <c r="AH141" s="168">
        <f t="shared" si="92"/>
        <v>7.7177508269018702E-2</v>
      </c>
      <c r="AI141" s="212">
        <f t="shared" si="93"/>
        <v>3.5989182442271783E-2</v>
      </c>
      <c r="AJ141" s="212">
        <f t="shared" si="94"/>
        <v>-4.1188325826746919E-2</v>
      </c>
    </row>
    <row r="142" spans="1:36" ht="12.95" customHeight="1" x14ac:dyDescent="0.2">
      <c r="A142" s="105">
        <f t="shared" ref="A142:A148" si="95">IF(H139&lt;19%,0.05,0.1)</f>
        <v>0.05</v>
      </c>
      <c r="B142" s="106">
        <f t="shared" si="89"/>
        <v>18000</v>
      </c>
      <c r="C142" s="28">
        <v>8920018</v>
      </c>
      <c r="D142" s="108">
        <f t="shared" si="88"/>
        <v>17600</v>
      </c>
      <c r="E142" s="180"/>
      <c r="F142" s="155" t="s">
        <v>45</v>
      </c>
      <c r="G142" s="43">
        <v>35</v>
      </c>
      <c r="H142" s="73">
        <v>0.09</v>
      </c>
      <c r="I142" s="46">
        <v>600</v>
      </c>
      <c r="J142" s="53">
        <f t="shared" si="52"/>
        <v>20</v>
      </c>
      <c r="K142" s="56">
        <f t="shared" si="53"/>
        <v>20</v>
      </c>
      <c r="L142" s="57">
        <f t="shared" si="54"/>
        <v>25</v>
      </c>
      <c r="M142" s="58">
        <f t="shared" si="55"/>
        <v>6</v>
      </c>
      <c r="N142" s="38">
        <f t="shared" si="36"/>
        <v>15730</v>
      </c>
      <c r="O142" s="63">
        <f t="shared" si="48"/>
        <v>2270</v>
      </c>
      <c r="P142" s="64">
        <f t="shared" si="49"/>
        <v>0.12611111111111112</v>
      </c>
      <c r="Q142" s="33"/>
      <c r="S142" s="117">
        <f t="shared" ref="S142:S173" si="96">T142-AD142</f>
        <v>0</v>
      </c>
      <c r="T142" s="117">
        <f t="shared" si="68"/>
        <v>8920018</v>
      </c>
      <c r="U142" s="151" t="s">
        <v>858</v>
      </c>
      <c r="V142" s="152">
        <v>35</v>
      </c>
      <c r="W142" s="6">
        <v>660</v>
      </c>
      <c r="Y142" s="302">
        <f t="shared" si="44"/>
        <v>17489</v>
      </c>
      <c r="Z142" s="302"/>
      <c r="AA142" s="169">
        <f t="shared" si="90"/>
        <v>1.01</v>
      </c>
      <c r="AB142" s="168">
        <f t="shared" si="45"/>
        <v>2.9218365829950299E-2</v>
      </c>
      <c r="AC142" s="209">
        <f>CEILING((AF142*$AD$9),100)-200</f>
        <v>18000</v>
      </c>
      <c r="AD142" s="151" t="s">
        <v>858</v>
      </c>
      <c r="AE142" s="205">
        <v>35</v>
      </c>
      <c r="AF142" s="206">
        <v>711</v>
      </c>
      <c r="AG142" s="137">
        <f t="shared" si="84"/>
        <v>0.09</v>
      </c>
      <c r="AH142" s="168">
        <f t="shared" si="92"/>
        <v>7.7272727272727382E-2</v>
      </c>
      <c r="AI142" s="212">
        <f t="shared" si="93"/>
        <v>2.9218365829950299E-2</v>
      </c>
      <c r="AJ142" s="212">
        <f t="shared" si="94"/>
        <v>-4.8054361442777083E-2</v>
      </c>
    </row>
    <row r="143" spans="1:36" ht="12.95" customHeight="1" x14ac:dyDescent="0.2">
      <c r="A143" s="105">
        <f t="shared" si="95"/>
        <v>0.05</v>
      </c>
      <c r="B143" s="106">
        <f t="shared" si="89"/>
        <v>18000</v>
      </c>
      <c r="C143" s="28">
        <v>8920019</v>
      </c>
      <c r="D143" s="108">
        <f t="shared" si="88"/>
        <v>17600</v>
      </c>
      <c r="E143" s="180"/>
      <c r="F143" s="155" t="s">
        <v>152</v>
      </c>
      <c r="G143" s="43">
        <v>35</v>
      </c>
      <c r="H143" s="73">
        <v>0.09</v>
      </c>
      <c r="I143" s="46">
        <v>600</v>
      </c>
      <c r="J143" s="53">
        <f t="shared" si="52"/>
        <v>20</v>
      </c>
      <c r="K143" s="56">
        <f t="shared" si="53"/>
        <v>20</v>
      </c>
      <c r="L143" s="57">
        <f t="shared" si="54"/>
        <v>25</v>
      </c>
      <c r="M143" s="58">
        <f t="shared" si="55"/>
        <v>6</v>
      </c>
      <c r="N143" s="38">
        <f t="shared" si="36"/>
        <v>15730</v>
      </c>
      <c r="O143" s="63">
        <f t="shared" si="48"/>
        <v>2270</v>
      </c>
      <c r="P143" s="64">
        <f t="shared" si="49"/>
        <v>0.12611111111111112</v>
      </c>
      <c r="Q143" s="33"/>
      <c r="S143" s="117">
        <f t="shared" si="96"/>
        <v>0</v>
      </c>
      <c r="T143" s="117">
        <f t="shared" si="68"/>
        <v>8920019</v>
      </c>
      <c r="U143" s="151" t="s">
        <v>859</v>
      </c>
      <c r="V143" s="152">
        <v>35</v>
      </c>
      <c r="W143" s="6">
        <v>660</v>
      </c>
      <c r="Y143" s="302">
        <f t="shared" si="44"/>
        <v>17489</v>
      </c>
      <c r="Z143" s="302"/>
      <c r="AA143" s="169">
        <f t="shared" si="90"/>
        <v>1.01</v>
      </c>
      <c r="AB143" s="168">
        <f t="shared" si="45"/>
        <v>2.9218365829950299E-2</v>
      </c>
      <c r="AC143" s="209">
        <f t="shared" ref="AC143:AC144" si="97">CEILING((AF143*$AD$9),100)-200</f>
        <v>18000</v>
      </c>
      <c r="AD143" s="151" t="s">
        <v>859</v>
      </c>
      <c r="AE143" s="205">
        <v>35</v>
      </c>
      <c r="AF143" s="206">
        <v>711</v>
      </c>
      <c r="AG143" s="137">
        <f t="shared" si="84"/>
        <v>0.09</v>
      </c>
      <c r="AH143" s="168">
        <f t="shared" si="92"/>
        <v>7.7272727272727382E-2</v>
      </c>
      <c r="AI143" s="212">
        <f t="shared" si="93"/>
        <v>2.9218365829950299E-2</v>
      </c>
      <c r="AJ143" s="212">
        <f t="shared" si="94"/>
        <v>-4.8054361442777083E-2</v>
      </c>
    </row>
    <row r="144" spans="1:36" ht="12.95" customHeight="1" x14ac:dyDescent="0.2">
      <c r="A144" s="105">
        <f t="shared" si="95"/>
        <v>0.05</v>
      </c>
      <c r="B144" s="106">
        <f t="shared" si="89"/>
        <v>18000</v>
      </c>
      <c r="C144" s="28">
        <v>8920020</v>
      </c>
      <c r="D144" s="108">
        <f t="shared" si="88"/>
        <v>17600</v>
      </c>
      <c r="E144" s="180"/>
      <c r="F144" s="155" t="s">
        <v>153</v>
      </c>
      <c r="G144" s="43">
        <v>35</v>
      </c>
      <c r="H144" s="73">
        <v>0.09</v>
      </c>
      <c r="I144" s="46">
        <v>600</v>
      </c>
      <c r="J144" s="53">
        <f t="shared" si="52"/>
        <v>20</v>
      </c>
      <c r="K144" s="56">
        <f t="shared" si="53"/>
        <v>20</v>
      </c>
      <c r="L144" s="57">
        <f t="shared" si="54"/>
        <v>25</v>
      </c>
      <c r="M144" s="58">
        <f t="shared" si="55"/>
        <v>6</v>
      </c>
      <c r="N144" s="38">
        <f t="shared" si="36"/>
        <v>15730</v>
      </c>
      <c r="O144" s="63">
        <f t="shared" si="48"/>
        <v>2270</v>
      </c>
      <c r="P144" s="64">
        <f t="shared" si="49"/>
        <v>0.12611111111111112</v>
      </c>
      <c r="Q144" s="33"/>
      <c r="S144" s="117">
        <f t="shared" si="96"/>
        <v>0</v>
      </c>
      <c r="T144" s="117">
        <f t="shared" si="68"/>
        <v>8920020</v>
      </c>
      <c r="U144" s="151" t="s">
        <v>860</v>
      </c>
      <c r="V144" s="152">
        <v>35</v>
      </c>
      <c r="W144" s="6">
        <v>660</v>
      </c>
      <c r="Y144" s="302">
        <f t="shared" si="44"/>
        <v>17489</v>
      </c>
      <c r="Z144" s="302"/>
      <c r="AA144" s="169">
        <f t="shared" si="90"/>
        <v>1.01</v>
      </c>
      <c r="AB144" s="168">
        <f t="shared" si="45"/>
        <v>2.9218365829950299E-2</v>
      </c>
      <c r="AC144" s="209">
        <f t="shared" si="97"/>
        <v>18000</v>
      </c>
      <c r="AD144" s="151" t="s">
        <v>860</v>
      </c>
      <c r="AE144" s="205">
        <v>35</v>
      </c>
      <c r="AF144" s="206">
        <v>711</v>
      </c>
      <c r="AG144" s="137">
        <f t="shared" si="84"/>
        <v>0.09</v>
      </c>
      <c r="AH144" s="168">
        <f t="shared" si="92"/>
        <v>7.7272727272727382E-2</v>
      </c>
      <c r="AI144" s="212">
        <f t="shared" si="93"/>
        <v>2.9218365829950299E-2</v>
      </c>
      <c r="AJ144" s="212">
        <f t="shared" si="94"/>
        <v>-4.8054361442777083E-2</v>
      </c>
    </row>
    <row r="145" spans="1:36" ht="12.95" customHeight="1" x14ac:dyDescent="0.2">
      <c r="A145" s="105">
        <f t="shared" si="95"/>
        <v>0.05</v>
      </c>
      <c r="B145" s="106">
        <f t="shared" si="89"/>
        <v>24900</v>
      </c>
      <c r="C145" s="28">
        <v>8920036</v>
      </c>
      <c r="D145" s="108">
        <f t="shared" si="88"/>
        <v>24400</v>
      </c>
      <c r="E145" s="180"/>
      <c r="F145" s="155" t="s">
        <v>43</v>
      </c>
      <c r="G145" s="43">
        <v>35</v>
      </c>
      <c r="H145" s="73">
        <v>0.09</v>
      </c>
      <c r="I145" s="46">
        <v>830</v>
      </c>
      <c r="J145" s="53">
        <f t="shared" si="52"/>
        <v>20</v>
      </c>
      <c r="K145" s="56">
        <f t="shared" si="53"/>
        <v>20</v>
      </c>
      <c r="L145" s="57">
        <f t="shared" si="54"/>
        <v>25</v>
      </c>
      <c r="M145" s="58">
        <f t="shared" si="55"/>
        <v>8.3000000000000007</v>
      </c>
      <c r="N145" s="38">
        <f t="shared" si="36"/>
        <v>21549</v>
      </c>
      <c r="O145" s="63">
        <f t="shared" si="48"/>
        <v>3351</v>
      </c>
      <c r="P145" s="64">
        <f t="shared" si="49"/>
        <v>0.13457831325301206</v>
      </c>
      <c r="Q145" s="33"/>
      <c r="S145" s="117">
        <f t="shared" si="96"/>
        <v>0</v>
      </c>
      <c r="T145" s="117">
        <f t="shared" si="68"/>
        <v>8920036</v>
      </c>
      <c r="U145" s="151" t="s">
        <v>861</v>
      </c>
      <c r="V145" s="152">
        <v>35</v>
      </c>
      <c r="W145" s="6">
        <v>907</v>
      </c>
      <c r="Y145" s="302">
        <f t="shared" ref="Y145:Y208" si="98">CEILING((W145*$B$4),1)-1</f>
        <v>24035</v>
      </c>
      <c r="Z145" s="302"/>
      <c r="AA145" s="169">
        <f t="shared" si="90"/>
        <v>1.01</v>
      </c>
      <c r="AB145" s="168">
        <f t="shared" ref="AB145:AB208" si="99">B145/Y145-1</f>
        <v>3.5989182442271783E-2</v>
      </c>
      <c r="AC145" s="209">
        <f t="shared" si="91"/>
        <v>24900</v>
      </c>
      <c r="AD145" s="151" t="s">
        <v>861</v>
      </c>
      <c r="AE145" s="205">
        <v>35</v>
      </c>
      <c r="AF145" s="206">
        <v>977</v>
      </c>
      <c r="AG145" s="137">
        <f t="shared" si="84"/>
        <v>0.09</v>
      </c>
      <c r="AH145" s="168">
        <f t="shared" si="92"/>
        <v>7.7177508269018702E-2</v>
      </c>
      <c r="AI145" s="212">
        <f t="shared" si="93"/>
        <v>3.5989182442271783E-2</v>
      </c>
      <c r="AJ145" s="212">
        <f t="shared" si="94"/>
        <v>-4.1188325826746919E-2</v>
      </c>
    </row>
    <row r="146" spans="1:36" ht="12.95" customHeight="1" x14ac:dyDescent="0.2">
      <c r="A146" s="105">
        <f t="shared" si="95"/>
        <v>0.05</v>
      </c>
      <c r="B146" s="106">
        <f t="shared" si="89"/>
        <v>18000</v>
      </c>
      <c r="C146" s="28">
        <v>8920038</v>
      </c>
      <c r="D146" s="108">
        <f t="shared" si="88"/>
        <v>17600</v>
      </c>
      <c r="E146" s="180"/>
      <c r="F146" s="155" t="s">
        <v>45</v>
      </c>
      <c r="G146" s="43">
        <v>35</v>
      </c>
      <c r="H146" s="73">
        <v>0.09</v>
      </c>
      <c r="I146" s="46">
        <v>600</v>
      </c>
      <c r="J146" s="53">
        <f t="shared" si="52"/>
        <v>20</v>
      </c>
      <c r="K146" s="56">
        <f t="shared" si="53"/>
        <v>20</v>
      </c>
      <c r="L146" s="57">
        <f t="shared" si="54"/>
        <v>25</v>
      </c>
      <c r="M146" s="58">
        <f t="shared" si="55"/>
        <v>6</v>
      </c>
      <c r="N146" s="38">
        <f t="shared" ref="N146:N212" si="100">CEILING(((I146*(1-H146)+J146+M146)*$N$8),1)-0</f>
        <v>15730</v>
      </c>
      <c r="O146" s="63">
        <f t="shared" si="48"/>
        <v>2270</v>
      </c>
      <c r="P146" s="64">
        <f t="shared" si="49"/>
        <v>0.12611111111111112</v>
      </c>
      <c r="Q146" s="33"/>
      <c r="S146" s="117">
        <f t="shared" si="96"/>
        <v>0</v>
      </c>
      <c r="T146" s="117">
        <f t="shared" si="68"/>
        <v>8920038</v>
      </c>
      <c r="U146" s="151" t="s">
        <v>862</v>
      </c>
      <c r="V146" s="152">
        <v>35</v>
      </c>
      <c r="W146" s="6">
        <v>660</v>
      </c>
      <c r="Y146" s="302">
        <f t="shared" si="98"/>
        <v>17489</v>
      </c>
      <c r="Z146" s="302"/>
      <c r="AA146" s="169">
        <f t="shared" si="90"/>
        <v>1.01</v>
      </c>
      <c r="AB146" s="168">
        <f t="shared" si="99"/>
        <v>2.9218365829950299E-2</v>
      </c>
      <c r="AC146" s="209">
        <f t="shared" ref="AC146:AC148" si="101">CEILING((AF146*$AD$9),100)-200</f>
        <v>18000</v>
      </c>
      <c r="AD146" s="151" t="s">
        <v>862</v>
      </c>
      <c r="AE146" s="205">
        <v>35</v>
      </c>
      <c r="AF146" s="206">
        <v>711</v>
      </c>
      <c r="AG146" s="137">
        <f t="shared" si="84"/>
        <v>0.09</v>
      </c>
      <c r="AH146" s="168">
        <f t="shared" si="92"/>
        <v>7.7272727272727382E-2</v>
      </c>
      <c r="AI146" s="212">
        <f t="shared" si="93"/>
        <v>2.9218365829950299E-2</v>
      </c>
      <c r="AJ146" s="212">
        <f t="shared" si="94"/>
        <v>-4.8054361442777083E-2</v>
      </c>
    </row>
    <row r="147" spans="1:36" ht="12.95" customHeight="1" x14ac:dyDescent="0.2">
      <c r="A147" s="105">
        <f t="shared" si="95"/>
        <v>0.05</v>
      </c>
      <c r="B147" s="106">
        <f t="shared" si="89"/>
        <v>18000</v>
      </c>
      <c r="C147" s="28">
        <v>8920039</v>
      </c>
      <c r="D147" s="108">
        <f t="shared" si="88"/>
        <v>17600</v>
      </c>
      <c r="E147" s="180"/>
      <c r="F147" s="155" t="s">
        <v>152</v>
      </c>
      <c r="G147" s="43">
        <v>35</v>
      </c>
      <c r="H147" s="73">
        <v>0.09</v>
      </c>
      <c r="I147" s="46">
        <v>600</v>
      </c>
      <c r="J147" s="53">
        <f t="shared" si="52"/>
        <v>20</v>
      </c>
      <c r="K147" s="56">
        <f t="shared" si="53"/>
        <v>20</v>
      </c>
      <c r="L147" s="57">
        <f t="shared" si="54"/>
        <v>25</v>
      </c>
      <c r="M147" s="58">
        <f t="shared" si="55"/>
        <v>6</v>
      </c>
      <c r="N147" s="38">
        <f t="shared" si="100"/>
        <v>15730</v>
      </c>
      <c r="O147" s="63">
        <f t="shared" si="48"/>
        <v>2270</v>
      </c>
      <c r="P147" s="64">
        <f t="shared" si="49"/>
        <v>0.12611111111111112</v>
      </c>
      <c r="Q147" s="33"/>
      <c r="S147" s="117">
        <f t="shared" si="96"/>
        <v>0</v>
      </c>
      <c r="T147" s="117">
        <f t="shared" si="68"/>
        <v>8920039</v>
      </c>
      <c r="U147" s="151" t="s">
        <v>863</v>
      </c>
      <c r="V147" s="152">
        <v>35</v>
      </c>
      <c r="W147" s="6">
        <v>660</v>
      </c>
      <c r="Y147" s="302">
        <f t="shared" si="98"/>
        <v>17489</v>
      </c>
      <c r="Z147" s="302"/>
      <c r="AA147" s="169">
        <f t="shared" si="90"/>
        <v>1.01</v>
      </c>
      <c r="AB147" s="168">
        <f t="shared" si="99"/>
        <v>2.9218365829950299E-2</v>
      </c>
      <c r="AC147" s="209">
        <f t="shared" si="101"/>
        <v>18000</v>
      </c>
      <c r="AD147" s="151" t="s">
        <v>863</v>
      </c>
      <c r="AE147" s="205">
        <v>35</v>
      </c>
      <c r="AF147" s="206">
        <v>711</v>
      </c>
      <c r="AG147" s="137">
        <f t="shared" si="84"/>
        <v>0.09</v>
      </c>
      <c r="AH147" s="168">
        <f t="shared" si="92"/>
        <v>7.7272727272727382E-2</v>
      </c>
      <c r="AI147" s="212">
        <f t="shared" si="93"/>
        <v>2.9218365829950299E-2</v>
      </c>
      <c r="AJ147" s="212">
        <f t="shared" si="94"/>
        <v>-4.8054361442777083E-2</v>
      </c>
    </row>
    <row r="148" spans="1:36" ht="12.95" customHeight="1" x14ac:dyDescent="0.2">
      <c r="A148" s="105">
        <f t="shared" si="95"/>
        <v>0.05</v>
      </c>
      <c r="B148" s="106">
        <f t="shared" si="89"/>
        <v>18000</v>
      </c>
      <c r="C148" s="28">
        <v>8920040</v>
      </c>
      <c r="D148" s="108">
        <f t="shared" si="88"/>
        <v>17600</v>
      </c>
      <c r="E148" s="180"/>
      <c r="F148" s="155" t="s">
        <v>153</v>
      </c>
      <c r="G148" s="43">
        <v>35</v>
      </c>
      <c r="H148" s="73">
        <v>0.09</v>
      </c>
      <c r="I148" s="46">
        <v>600</v>
      </c>
      <c r="J148" s="53">
        <f t="shared" si="52"/>
        <v>20</v>
      </c>
      <c r="K148" s="56">
        <f t="shared" si="53"/>
        <v>20</v>
      </c>
      <c r="L148" s="57">
        <f t="shared" si="54"/>
        <v>25</v>
      </c>
      <c r="M148" s="58">
        <f t="shared" si="55"/>
        <v>6</v>
      </c>
      <c r="N148" s="38">
        <f t="shared" si="100"/>
        <v>15730</v>
      </c>
      <c r="O148" s="63">
        <f t="shared" si="48"/>
        <v>2270</v>
      </c>
      <c r="P148" s="64">
        <f t="shared" si="49"/>
        <v>0.12611111111111112</v>
      </c>
      <c r="Q148" s="33"/>
      <c r="S148" s="117">
        <f t="shared" si="96"/>
        <v>0</v>
      </c>
      <c r="T148" s="117">
        <f t="shared" si="68"/>
        <v>8920040</v>
      </c>
      <c r="U148" s="151" t="s">
        <v>864</v>
      </c>
      <c r="V148" s="152">
        <v>35</v>
      </c>
      <c r="W148" s="6">
        <v>660</v>
      </c>
      <c r="Y148" s="302">
        <f t="shared" si="98"/>
        <v>17489</v>
      </c>
      <c r="Z148" s="302"/>
      <c r="AA148" s="169">
        <f t="shared" si="90"/>
        <v>1.01</v>
      </c>
      <c r="AB148" s="168">
        <f t="shared" si="99"/>
        <v>2.9218365829950299E-2</v>
      </c>
      <c r="AC148" s="209">
        <f t="shared" si="101"/>
        <v>18000</v>
      </c>
      <c r="AD148" s="151" t="s">
        <v>864</v>
      </c>
      <c r="AE148" s="205">
        <v>35</v>
      </c>
      <c r="AF148" s="206">
        <v>711</v>
      </c>
      <c r="AG148" s="137">
        <f t="shared" si="84"/>
        <v>0.09</v>
      </c>
      <c r="AH148" s="168">
        <f t="shared" si="92"/>
        <v>7.7272727272727382E-2</v>
      </c>
      <c r="AI148" s="212">
        <f t="shared" si="93"/>
        <v>2.9218365829950299E-2</v>
      </c>
      <c r="AJ148" s="212">
        <f t="shared" si="94"/>
        <v>-4.8054361442777083E-2</v>
      </c>
    </row>
    <row r="149" spans="1:36" ht="12.95" customHeight="1" x14ac:dyDescent="0.2">
      <c r="A149" s="105">
        <v>0.1</v>
      </c>
      <c r="B149" s="106">
        <f t="shared" si="89"/>
        <v>5390</v>
      </c>
      <c r="C149" s="28">
        <v>8920100</v>
      </c>
      <c r="D149" s="113">
        <f t="shared" ref="D149:D166" si="102">B149</f>
        <v>5390</v>
      </c>
      <c r="E149" s="180"/>
      <c r="F149" s="155" t="s">
        <v>83</v>
      </c>
      <c r="G149" s="43">
        <v>20</v>
      </c>
      <c r="H149" s="60">
        <v>0.26</v>
      </c>
      <c r="I149" s="46">
        <v>177</v>
      </c>
      <c r="J149" s="53">
        <f t="shared" si="52"/>
        <v>12</v>
      </c>
      <c r="K149" s="56">
        <f t="shared" si="53"/>
        <v>20</v>
      </c>
      <c r="L149" s="57">
        <f t="shared" si="54"/>
        <v>25</v>
      </c>
      <c r="M149" s="58">
        <f t="shared" si="55"/>
        <v>1.77</v>
      </c>
      <c r="N149" s="38">
        <f t="shared" si="100"/>
        <v>3981</v>
      </c>
      <c r="O149" s="63">
        <f t="shared" si="48"/>
        <v>1409</v>
      </c>
      <c r="P149" s="64">
        <f t="shared" si="49"/>
        <v>0.26141001855287571</v>
      </c>
      <c r="Q149" s="33"/>
      <c r="S149" s="117">
        <f t="shared" si="96"/>
        <v>0</v>
      </c>
      <c r="T149" s="117">
        <f t="shared" si="68"/>
        <v>8920100</v>
      </c>
      <c r="U149" s="151" t="s">
        <v>865</v>
      </c>
      <c r="V149" s="152">
        <v>20</v>
      </c>
      <c r="W149" s="6">
        <v>196</v>
      </c>
      <c r="Y149" s="302">
        <f t="shared" si="98"/>
        <v>5193</v>
      </c>
      <c r="Z149" s="302"/>
      <c r="AA149" s="169">
        <v>1.02</v>
      </c>
      <c r="AB149" s="168">
        <f t="shared" si="99"/>
        <v>3.7935682649720803E-2</v>
      </c>
      <c r="AC149" s="209">
        <f>CEILING((AF149*$AD$9),100)-10</f>
        <v>5390</v>
      </c>
      <c r="AD149" s="151" t="s">
        <v>865</v>
      </c>
      <c r="AE149" s="205">
        <v>20</v>
      </c>
      <c r="AF149" s="206">
        <v>211</v>
      </c>
      <c r="AG149" s="136">
        <v>0.26</v>
      </c>
      <c r="AH149" s="168">
        <f t="shared" si="92"/>
        <v>7.6530612244897878E-2</v>
      </c>
      <c r="AI149" s="212">
        <f t="shared" si="93"/>
        <v>3.7935682649720803E-2</v>
      </c>
      <c r="AJ149" s="212">
        <f t="shared" si="94"/>
        <v>-3.8594929595177074E-2</v>
      </c>
    </row>
    <row r="150" spans="1:36" ht="12.95" customHeight="1" x14ac:dyDescent="0.2">
      <c r="A150" s="105">
        <v>0.1</v>
      </c>
      <c r="B150" s="106">
        <f t="shared" si="89"/>
        <v>400</v>
      </c>
      <c r="C150" s="28">
        <v>8930008</v>
      </c>
      <c r="D150" s="113">
        <f t="shared" si="102"/>
        <v>400</v>
      </c>
      <c r="E150" s="180"/>
      <c r="F150" s="155" t="s">
        <v>476</v>
      </c>
      <c r="G150" s="43">
        <v>20</v>
      </c>
      <c r="H150" s="60">
        <v>0.26</v>
      </c>
      <c r="I150" s="46">
        <v>11</v>
      </c>
      <c r="J150" s="53">
        <f t="shared" si="52"/>
        <v>12</v>
      </c>
      <c r="K150" s="56">
        <f t="shared" si="53"/>
        <v>20</v>
      </c>
      <c r="L150" s="57">
        <f t="shared" si="54"/>
        <v>25</v>
      </c>
      <c r="M150" s="58">
        <f t="shared" si="55"/>
        <v>0.11</v>
      </c>
      <c r="N150" s="38">
        <f t="shared" si="100"/>
        <v>557</v>
      </c>
      <c r="O150" s="63">
        <f t="shared" si="48"/>
        <v>-157</v>
      </c>
      <c r="P150" s="64">
        <f t="shared" si="49"/>
        <v>-0.39250000000000002</v>
      </c>
      <c r="Q150" s="33"/>
      <c r="S150" s="117">
        <f t="shared" si="96"/>
        <v>0</v>
      </c>
      <c r="T150" s="117">
        <f t="shared" si="68"/>
        <v>8930008</v>
      </c>
      <c r="U150" s="151" t="s">
        <v>866</v>
      </c>
      <c r="V150" s="152">
        <v>20</v>
      </c>
      <c r="W150" s="6">
        <v>14</v>
      </c>
      <c r="Y150" s="302">
        <f t="shared" si="98"/>
        <v>370</v>
      </c>
      <c r="Z150" s="302"/>
      <c r="AA150" s="169">
        <v>1.2</v>
      </c>
      <c r="AB150" s="168">
        <f t="shared" si="99"/>
        <v>8.1081081081081141E-2</v>
      </c>
      <c r="AC150" s="209">
        <f>CEILING((AF150*$AD$9),100)-0</f>
        <v>400</v>
      </c>
      <c r="AD150" s="151" t="s">
        <v>866</v>
      </c>
      <c r="AE150" s="205">
        <v>20</v>
      </c>
      <c r="AF150" s="206">
        <v>15</v>
      </c>
      <c r="AG150" s="136">
        <f t="shared" si="84"/>
        <v>0.26</v>
      </c>
      <c r="AH150" s="168">
        <f t="shared" si="92"/>
        <v>7.1428571428571397E-2</v>
      </c>
      <c r="AI150" s="212">
        <f t="shared" si="93"/>
        <v>8.1081081081081141E-2</v>
      </c>
      <c r="AJ150" s="212">
        <f t="shared" si="94"/>
        <v>9.6525096525097442E-3</v>
      </c>
    </row>
    <row r="151" spans="1:36" ht="12.95" customHeight="1" x14ac:dyDescent="0.2">
      <c r="A151" s="105">
        <v>0.1</v>
      </c>
      <c r="B151" s="106">
        <f t="shared" si="89"/>
        <v>500</v>
      </c>
      <c r="C151" s="28">
        <v>8930010</v>
      </c>
      <c r="D151" s="113">
        <f t="shared" si="102"/>
        <v>500</v>
      </c>
      <c r="E151" s="180"/>
      <c r="F151" s="155" t="s">
        <v>477</v>
      </c>
      <c r="G151" s="43">
        <v>20</v>
      </c>
      <c r="H151" s="60">
        <v>0.26</v>
      </c>
      <c r="I151" s="46">
        <v>13</v>
      </c>
      <c r="J151" s="53">
        <f t="shared" si="52"/>
        <v>12</v>
      </c>
      <c r="K151" s="56">
        <f t="shared" si="53"/>
        <v>20</v>
      </c>
      <c r="L151" s="57">
        <f t="shared" si="54"/>
        <v>25</v>
      </c>
      <c r="M151" s="58">
        <f t="shared" si="55"/>
        <v>0.13</v>
      </c>
      <c r="N151" s="38">
        <f t="shared" si="100"/>
        <v>599</v>
      </c>
      <c r="O151" s="63">
        <f t="shared" si="48"/>
        <v>-99</v>
      </c>
      <c r="P151" s="64">
        <f t="shared" si="49"/>
        <v>-0.19800000000000001</v>
      </c>
      <c r="Q151" s="33"/>
      <c r="S151" s="117">
        <f t="shared" si="96"/>
        <v>0</v>
      </c>
      <c r="T151" s="117">
        <f t="shared" si="68"/>
        <v>8930010</v>
      </c>
      <c r="U151" s="151" t="s">
        <v>867</v>
      </c>
      <c r="V151" s="152">
        <v>20</v>
      </c>
      <c r="W151" s="6">
        <v>16</v>
      </c>
      <c r="Y151" s="302">
        <f t="shared" si="98"/>
        <v>423</v>
      </c>
      <c r="Z151" s="302"/>
      <c r="AA151" s="169">
        <v>1.3</v>
      </c>
      <c r="AB151" s="168">
        <f t="shared" si="99"/>
        <v>0.18203309692671388</v>
      </c>
      <c r="AC151" s="209">
        <f>CEILING((AF151*$AD$9),100)-0</f>
        <v>500</v>
      </c>
      <c r="AD151" s="151" t="s">
        <v>867</v>
      </c>
      <c r="AE151" s="205">
        <v>20</v>
      </c>
      <c r="AF151" s="206">
        <v>17</v>
      </c>
      <c r="AG151" s="136">
        <f t="shared" si="84"/>
        <v>0.26</v>
      </c>
      <c r="AH151" s="168">
        <f t="shared" si="92"/>
        <v>6.25E-2</v>
      </c>
      <c r="AI151" s="212">
        <f t="shared" si="93"/>
        <v>0.18203309692671388</v>
      </c>
      <c r="AJ151" s="212">
        <f t="shared" si="94"/>
        <v>0.11953309692671388</v>
      </c>
    </row>
    <row r="152" spans="1:36" ht="12.95" customHeight="1" x14ac:dyDescent="0.2">
      <c r="A152" s="105">
        <f t="shared" ref="A152:A157" si="103">IF(H149&lt;19%,0.05,0.1)</f>
        <v>0.1</v>
      </c>
      <c r="B152" s="106">
        <f t="shared" si="89"/>
        <v>500</v>
      </c>
      <c r="C152" s="28">
        <v>8930012</v>
      </c>
      <c r="D152" s="113">
        <f t="shared" si="102"/>
        <v>500</v>
      </c>
      <c r="E152" s="180"/>
      <c r="F152" s="155" t="s">
        <v>478</v>
      </c>
      <c r="G152" s="43">
        <v>20</v>
      </c>
      <c r="H152" s="60">
        <v>0.26</v>
      </c>
      <c r="I152" s="46">
        <v>15</v>
      </c>
      <c r="J152" s="53">
        <f t="shared" si="52"/>
        <v>12</v>
      </c>
      <c r="K152" s="56">
        <f t="shared" si="53"/>
        <v>20</v>
      </c>
      <c r="L152" s="57">
        <f t="shared" si="54"/>
        <v>25</v>
      </c>
      <c r="M152" s="58">
        <f t="shared" si="55"/>
        <v>0.15</v>
      </c>
      <c r="N152" s="38">
        <f t="shared" si="100"/>
        <v>640</v>
      </c>
      <c r="O152" s="63">
        <f t="shared" si="48"/>
        <v>-140</v>
      </c>
      <c r="P152" s="64">
        <f t="shared" si="49"/>
        <v>-0.28000000000000003</v>
      </c>
      <c r="Q152" s="33"/>
      <c r="S152" s="117">
        <f t="shared" si="96"/>
        <v>0</v>
      </c>
      <c r="T152" s="117">
        <f t="shared" si="68"/>
        <v>8930012</v>
      </c>
      <c r="U152" s="151" t="s">
        <v>868</v>
      </c>
      <c r="V152" s="152">
        <v>20</v>
      </c>
      <c r="W152" s="6">
        <v>18</v>
      </c>
      <c r="Y152" s="302">
        <f t="shared" si="98"/>
        <v>476</v>
      </c>
      <c r="Z152" s="302"/>
      <c r="AA152" s="169">
        <v>1.2</v>
      </c>
      <c r="AB152" s="168">
        <f t="shared" si="99"/>
        <v>5.0420168067226934E-2</v>
      </c>
      <c r="AC152" s="209">
        <f>CEILING((AF152*$AD$9),100)-0</f>
        <v>500</v>
      </c>
      <c r="AD152" s="151" t="s">
        <v>868</v>
      </c>
      <c r="AE152" s="205">
        <v>20</v>
      </c>
      <c r="AF152" s="206">
        <v>19</v>
      </c>
      <c r="AG152" s="136">
        <f t="shared" si="84"/>
        <v>0.26</v>
      </c>
      <c r="AH152" s="168">
        <f t="shared" si="92"/>
        <v>5.555555555555558E-2</v>
      </c>
      <c r="AI152" s="212">
        <f t="shared" si="93"/>
        <v>5.0420168067226934E-2</v>
      </c>
      <c r="AJ152" s="212">
        <f t="shared" si="94"/>
        <v>-5.1353874883286466E-3</v>
      </c>
    </row>
    <row r="153" spans="1:36" ht="12.95" customHeight="1" x14ac:dyDescent="0.2">
      <c r="A153" s="105">
        <f t="shared" si="103"/>
        <v>0.1</v>
      </c>
      <c r="B153" s="106">
        <f t="shared" si="89"/>
        <v>2500</v>
      </c>
      <c r="C153" s="28">
        <v>8930108</v>
      </c>
      <c r="D153" s="113">
        <f t="shared" si="102"/>
        <v>2500</v>
      </c>
      <c r="E153" s="180"/>
      <c r="F153" s="155" t="s">
        <v>479</v>
      </c>
      <c r="G153" s="43">
        <v>20</v>
      </c>
      <c r="H153" s="60">
        <v>0.26</v>
      </c>
      <c r="I153" s="46">
        <v>83</v>
      </c>
      <c r="J153" s="53">
        <f t="shared" si="52"/>
        <v>12</v>
      </c>
      <c r="K153" s="56">
        <f t="shared" si="53"/>
        <v>20</v>
      </c>
      <c r="L153" s="57">
        <f t="shared" si="54"/>
        <v>25</v>
      </c>
      <c r="M153" s="58">
        <f t="shared" si="55"/>
        <v>0.83</v>
      </c>
      <c r="N153" s="38">
        <f t="shared" si="100"/>
        <v>2042</v>
      </c>
      <c r="O153" s="63">
        <f t="shared" si="48"/>
        <v>458</v>
      </c>
      <c r="P153" s="64">
        <f t="shared" si="49"/>
        <v>0.1832</v>
      </c>
      <c r="Q153" s="33"/>
      <c r="S153" s="117">
        <f t="shared" si="96"/>
        <v>0</v>
      </c>
      <c r="T153" s="117">
        <f t="shared" si="68"/>
        <v>8930108</v>
      </c>
      <c r="U153" s="151" t="s">
        <v>869</v>
      </c>
      <c r="V153" s="152">
        <v>20</v>
      </c>
      <c r="W153" s="6">
        <v>91</v>
      </c>
      <c r="Y153" s="302">
        <f t="shared" si="98"/>
        <v>2411</v>
      </c>
      <c r="Z153" s="302"/>
      <c r="AA153" s="169">
        <v>1.05</v>
      </c>
      <c r="AB153" s="168">
        <f t="shared" si="99"/>
        <v>3.691414350891753E-2</v>
      </c>
      <c r="AC153" s="209">
        <f>CEILING((AF153*$AD$9),100)-0</f>
        <v>2500</v>
      </c>
      <c r="AD153" s="151" t="s">
        <v>869</v>
      </c>
      <c r="AE153" s="205">
        <v>20</v>
      </c>
      <c r="AF153" s="206">
        <v>98</v>
      </c>
      <c r="AG153" s="136">
        <f t="shared" si="84"/>
        <v>0.26</v>
      </c>
      <c r="AH153" s="168">
        <f t="shared" si="92"/>
        <v>7.6923076923076872E-2</v>
      </c>
      <c r="AI153" s="212">
        <f t="shared" si="93"/>
        <v>3.691414350891753E-2</v>
      </c>
      <c r="AJ153" s="212">
        <f t="shared" si="94"/>
        <v>-4.0008933414159342E-2</v>
      </c>
    </row>
    <row r="154" spans="1:36" ht="12.95" customHeight="1" x14ac:dyDescent="0.2">
      <c r="A154" s="105">
        <f t="shared" si="103"/>
        <v>0.1</v>
      </c>
      <c r="B154" s="106">
        <f t="shared" si="89"/>
        <v>2800</v>
      </c>
      <c r="C154" s="28">
        <v>8930110</v>
      </c>
      <c r="D154" s="113">
        <f t="shared" si="102"/>
        <v>2800</v>
      </c>
      <c r="E154" s="180"/>
      <c r="F154" s="155" t="s">
        <v>480</v>
      </c>
      <c r="G154" s="43">
        <v>20</v>
      </c>
      <c r="H154" s="60">
        <v>0.26</v>
      </c>
      <c r="I154" s="46">
        <v>93</v>
      </c>
      <c r="J154" s="53">
        <f t="shared" si="52"/>
        <v>12</v>
      </c>
      <c r="K154" s="56">
        <f t="shared" si="53"/>
        <v>20</v>
      </c>
      <c r="L154" s="57">
        <f t="shared" si="54"/>
        <v>25</v>
      </c>
      <c r="M154" s="58">
        <f t="shared" si="55"/>
        <v>0.93</v>
      </c>
      <c r="N154" s="38">
        <f t="shared" si="100"/>
        <v>2249</v>
      </c>
      <c r="O154" s="63">
        <f t="shared" si="48"/>
        <v>551</v>
      </c>
      <c r="P154" s="64">
        <f t="shared" si="49"/>
        <v>0.19678571428571429</v>
      </c>
      <c r="Q154" s="33"/>
      <c r="S154" s="117">
        <f t="shared" si="96"/>
        <v>0</v>
      </c>
      <c r="T154" s="117">
        <f t="shared" si="68"/>
        <v>8930110</v>
      </c>
      <c r="U154" s="151" t="s">
        <v>870</v>
      </c>
      <c r="V154" s="152">
        <v>20</v>
      </c>
      <c r="W154" s="6">
        <v>101</v>
      </c>
      <c r="Y154" s="302">
        <f t="shared" si="98"/>
        <v>2676</v>
      </c>
      <c r="Z154" s="302"/>
      <c r="AA154" s="169">
        <v>1.05</v>
      </c>
      <c r="AB154" s="168">
        <f t="shared" si="99"/>
        <v>4.6337817638266054E-2</v>
      </c>
      <c r="AC154" s="209">
        <f>CEILING((AF154*$AD$9),100)-0</f>
        <v>2800</v>
      </c>
      <c r="AD154" s="151" t="s">
        <v>870</v>
      </c>
      <c r="AE154" s="205">
        <v>20</v>
      </c>
      <c r="AF154" s="206">
        <v>108</v>
      </c>
      <c r="AG154" s="136">
        <f t="shared" si="84"/>
        <v>0.26</v>
      </c>
      <c r="AH154" s="168">
        <f t="shared" si="92"/>
        <v>6.9306930693069368E-2</v>
      </c>
      <c r="AI154" s="212">
        <f t="shared" si="93"/>
        <v>4.6337817638266054E-2</v>
      </c>
      <c r="AJ154" s="212">
        <f t="shared" si="94"/>
        <v>-2.2969113054803314E-2</v>
      </c>
    </row>
    <row r="155" spans="1:36" ht="12.95" customHeight="1" x14ac:dyDescent="0.2">
      <c r="A155" s="105">
        <f t="shared" si="103"/>
        <v>0.1</v>
      </c>
      <c r="B155" s="106">
        <f t="shared" si="89"/>
        <v>3390</v>
      </c>
      <c r="C155" s="28">
        <v>8930112</v>
      </c>
      <c r="D155" s="113">
        <f t="shared" si="102"/>
        <v>3390</v>
      </c>
      <c r="E155" s="180"/>
      <c r="F155" s="155" t="s">
        <v>481</v>
      </c>
      <c r="G155" s="43">
        <v>20</v>
      </c>
      <c r="H155" s="60">
        <v>0.26</v>
      </c>
      <c r="I155" s="46">
        <v>110</v>
      </c>
      <c r="J155" s="53">
        <f t="shared" si="52"/>
        <v>12</v>
      </c>
      <c r="K155" s="56">
        <f t="shared" si="53"/>
        <v>20</v>
      </c>
      <c r="L155" s="57">
        <f t="shared" si="54"/>
        <v>25</v>
      </c>
      <c r="M155" s="58">
        <f t="shared" si="55"/>
        <v>1.1000000000000001</v>
      </c>
      <c r="N155" s="38">
        <f t="shared" si="100"/>
        <v>2599</v>
      </c>
      <c r="O155" s="63">
        <f t="shared" si="48"/>
        <v>791</v>
      </c>
      <c r="P155" s="64">
        <f t="shared" si="49"/>
        <v>0.23333333333333334</v>
      </c>
      <c r="Q155" s="33"/>
      <c r="S155" s="117">
        <f t="shared" si="96"/>
        <v>0</v>
      </c>
      <c r="T155" s="117">
        <f t="shared" si="68"/>
        <v>8930112</v>
      </c>
      <c r="U155" s="151" t="s">
        <v>871</v>
      </c>
      <c r="V155" s="152">
        <v>20</v>
      </c>
      <c r="W155" s="6">
        <v>121</v>
      </c>
      <c r="Y155" s="302">
        <f t="shared" si="98"/>
        <v>3206</v>
      </c>
      <c r="Z155" s="302"/>
      <c r="AA155" s="169">
        <f t="shared" si="90"/>
        <v>1.05</v>
      </c>
      <c r="AB155" s="168">
        <f t="shared" si="99"/>
        <v>5.7392389270118471E-2</v>
      </c>
      <c r="AC155" s="209">
        <f t="shared" ref="AC155:AC161" si="104">CEILING((AF155*$AD$9),100)-10</f>
        <v>3390</v>
      </c>
      <c r="AD155" s="151" t="s">
        <v>871</v>
      </c>
      <c r="AE155" s="205">
        <v>20</v>
      </c>
      <c r="AF155" s="206">
        <v>130</v>
      </c>
      <c r="AG155" s="136">
        <f t="shared" si="84"/>
        <v>0.26</v>
      </c>
      <c r="AH155" s="168">
        <f t="shared" si="92"/>
        <v>7.4380165289256173E-2</v>
      </c>
      <c r="AI155" s="212">
        <f t="shared" si="93"/>
        <v>5.7392389270118471E-2</v>
      </c>
      <c r="AJ155" s="212">
        <f t="shared" si="94"/>
        <v>-1.6987776019137701E-2</v>
      </c>
    </row>
    <row r="156" spans="1:36" ht="12.95" customHeight="1" x14ac:dyDescent="0.2">
      <c r="A156" s="105">
        <f t="shared" si="103"/>
        <v>0.1</v>
      </c>
      <c r="B156" s="106">
        <f t="shared" si="89"/>
        <v>800</v>
      </c>
      <c r="C156" s="28">
        <v>8930120</v>
      </c>
      <c r="D156" s="113">
        <f t="shared" si="102"/>
        <v>800</v>
      </c>
      <c r="E156" s="180"/>
      <c r="F156" s="155" t="s">
        <v>644</v>
      </c>
      <c r="G156" s="43">
        <v>20</v>
      </c>
      <c r="H156" s="60">
        <v>0.26</v>
      </c>
      <c r="I156" s="46">
        <v>25</v>
      </c>
      <c r="J156" s="53">
        <f t="shared" si="52"/>
        <v>12</v>
      </c>
      <c r="K156" s="56">
        <f t="shared" si="53"/>
        <v>20</v>
      </c>
      <c r="L156" s="57">
        <f t="shared" si="54"/>
        <v>25</v>
      </c>
      <c r="M156" s="58">
        <f t="shared" si="55"/>
        <v>0.25</v>
      </c>
      <c r="N156" s="38">
        <f t="shared" si="100"/>
        <v>846</v>
      </c>
      <c r="O156" s="63">
        <f t="shared" ref="O156:O219" si="105">B156-N156</f>
        <v>-46</v>
      </c>
      <c r="P156" s="64">
        <f t="shared" ref="P156:P219" si="106">O156/B156</f>
        <v>-5.7500000000000002E-2</v>
      </c>
      <c r="Q156" s="33"/>
      <c r="S156" s="117">
        <f t="shared" si="96"/>
        <v>0</v>
      </c>
      <c r="T156" s="117">
        <f t="shared" si="68"/>
        <v>8930120</v>
      </c>
      <c r="U156" s="151" t="s">
        <v>872</v>
      </c>
      <c r="V156" s="152">
        <v>20</v>
      </c>
      <c r="W156" s="6">
        <v>27</v>
      </c>
      <c r="Y156" s="302">
        <f t="shared" si="98"/>
        <v>715</v>
      </c>
      <c r="Z156" s="302"/>
      <c r="AA156" s="169">
        <v>1.2</v>
      </c>
      <c r="AB156" s="168">
        <f t="shared" si="99"/>
        <v>0.11888111888111896</v>
      </c>
      <c r="AC156" s="209">
        <f>CEILING((AF156*$AD$9),100)-0</f>
        <v>800</v>
      </c>
      <c r="AD156" s="151" t="s">
        <v>872</v>
      </c>
      <c r="AE156" s="205">
        <v>20</v>
      </c>
      <c r="AF156" s="206">
        <v>30</v>
      </c>
      <c r="AG156" s="136">
        <f t="shared" si="84"/>
        <v>0.26</v>
      </c>
      <c r="AH156" s="168">
        <f t="shared" si="92"/>
        <v>0.11111111111111116</v>
      </c>
      <c r="AI156" s="212">
        <f t="shared" si="93"/>
        <v>0.11888111888111896</v>
      </c>
      <c r="AJ156" s="212">
        <f t="shared" si="94"/>
        <v>7.770007770007803E-3</v>
      </c>
    </row>
    <row r="157" spans="1:36" ht="12.95" customHeight="1" x14ac:dyDescent="0.2">
      <c r="A157" s="105">
        <f t="shared" si="103"/>
        <v>0.1</v>
      </c>
      <c r="B157" s="106">
        <f t="shared" si="89"/>
        <v>990</v>
      </c>
      <c r="C157" s="28">
        <v>8930122</v>
      </c>
      <c r="D157" s="113">
        <f t="shared" si="102"/>
        <v>990</v>
      </c>
      <c r="E157" s="180"/>
      <c r="F157" s="155" t="s">
        <v>643</v>
      </c>
      <c r="G157" s="43">
        <v>20</v>
      </c>
      <c r="H157" s="60">
        <v>0.26</v>
      </c>
      <c r="I157" s="46">
        <v>30</v>
      </c>
      <c r="J157" s="53">
        <f t="shared" ref="J157:J219" si="107">IF(I157*(1-H157)&lt;500,$M$2,K157)</f>
        <v>12</v>
      </c>
      <c r="K157" s="56">
        <f t="shared" ref="K157:K219" si="108">IF(I157*(1-H157)&lt;1000,$M$3,L157)</f>
        <v>20</v>
      </c>
      <c r="L157" s="57">
        <f t="shared" ref="L157:L219" si="109">IF(I157*(1-H157)&lt;3000,$M$4,0)</f>
        <v>25</v>
      </c>
      <c r="M157" s="58">
        <f t="shared" ref="M157:M219" si="110">IF(J157&gt;0,(I157/100),(25+I157/200))</f>
        <v>0.3</v>
      </c>
      <c r="N157" s="38">
        <f t="shared" si="100"/>
        <v>949</v>
      </c>
      <c r="O157" s="63">
        <f t="shared" si="105"/>
        <v>41</v>
      </c>
      <c r="P157" s="64">
        <f t="shared" si="106"/>
        <v>4.1414141414141417E-2</v>
      </c>
      <c r="Q157" s="33"/>
      <c r="S157" s="117">
        <f t="shared" si="96"/>
        <v>0</v>
      </c>
      <c r="T157" s="117">
        <f t="shared" si="68"/>
        <v>8930122</v>
      </c>
      <c r="U157" s="151" t="s">
        <v>873</v>
      </c>
      <c r="V157" s="152">
        <v>20</v>
      </c>
      <c r="W157" s="6">
        <v>33</v>
      </c>
      <c r="Y157" s="302">
        <f t="shared" si="98"/>
        <v>874</v>
      </c>
      <c r="Z157" s="302"/>
      <c r="AA157" s="169">
        <v>1.1000000000000001</v>
      </c>
      <c r="AB157" s="168">
        <f t="shared" si="99"/>
        <v>0.13272311212814647</v>
      </c>
      <c r="AC157" s="209">
        <f t="shared" si="104"/>
        <v>990</v>
      </c>
      <c r="AD157" s="151" t="s">
        <v>873</v>
      </c>
      <c r="AE157" s="205">
        <v>20</v>
      </c>
      <c r="AF157" s="206">
        <v>36</v>
      </c>
      <c r="AG157" s="136">
        <f t="shared" si="84"/>
        <v>0.26</v>
      </c>
      <c r="AH157" s="168">
        <f t="shared" si="92"/>
        <v>9.0909090909090828E-2</v>
      </c>
      <c r="AI157" s="212">
        <f t="shared" si="93"/>
        <v>0.13272311212814647</v>
      </c>
      <c r="AJ157" s="212">
        <f t="shared" si="94"/>
        <v>4.1814021219055642E-2</v>
      </c>
    </row>
    <row r="158" spans="1:36" ht="12.95" customHeight="1" x14ac:dyDescent="0.2">
      <c r="A158" s="105">
        <f t="shared" ref="A158:A217" si="111">IF(H155&lt;19%,0.05,0.1)</f>
        <v>0.1</v>
      </c>
      <c r="B158" s="106">
        <f t="shared" si="89"/>
        <v>2000</v>
      </c>
      <c r="C158" s="28">
        <v>8930140</v>
      </c>
      <c r="D158" s="113">
        <f t="shared" si="102"/>
        <v>2000</v>
      </c>
      <c r="E158" s="180"/>
      <c r="F158" s="155" t="s">
        <v>646</v>
      </c>
      <c r="G158" s="43">
        <v>20</v>
      </c>
      <c r="H158" s="60">
        <v>0.26</v>
      </c>
      <c r="I158" s="46">
        <v>68</v>
      </c>
      <c r="J158" s="53">
        <f t="shared" si="107"/>
        <v>12</v>
      </c>
      <c r="K158" s="56">
        <f t="shared" si="108"/>
        <v>20</v>
      </c>
      <c r="L158" s="57">
        <f t="shared" si="109"/>
        <v>25</v>
      </c>
      <c r="M158" s="58">
        <f t="shared" si="110"/>
        <v>0.68</v>
      </c>
      <c r="N158" s="38">
        <f t="shared" si="100"/>
        <v>1733</v>
      </c>
      <c r="O158" s="63">
        <f t="shared" si="105"/>
        <v>267</v>
      </c>
      <c r="P158" s="64">
        <f t="shared" si="106"/>
        <v>0.13350000000000001</v>
      </c>
      <c r="Q158" s="33"/>
      <c r="S158" s="117">
        <f t="shared" si="96"/>
        <v>0</v>
      </c>
      <c r="T158" s="117">
        <f t="shared" si="68"/>
        <v>8930140</v>
      </c>
      <c r="U158" s="151" t="s">
        <v>874</v>
      </c>
      <c r="V158" s="152">
        <v>20</v>
      </c>
      <c r="W158" s="6">
        <v>72</v>
      </c>
      <c r="Y158" s="302">
        <f t="shared" si="98"/>
        <v>1907</v>
      </c>
      <c r="Z158" s="302"/>
      <c r="AA158" s="169">
        <v>1.05</v>
      </c>
      <c r="AB158" s="168">
        <f t="shared" si="99"/>
        <v>4.8767697954902989E-2</v>
      </c>
      <c r="AC158" s="209">
        <f>CEILING((AF158*$AD$9),100)-0</f>
        <v>2000</v>
      </c>
      <c r="AD158" s="151" t="s">
        <v>874</v>
      </c>
      <c r="AE158" s="205">
        <v>20</v>
      </c>
      <c r="AF158" s="206">
        <v>78</v>
      </c>
      <c r="AG158" s="136">
        <f t="shared" si="84"/>
        <v>0.26</v>
      </c>
      <c r="AH158" s="168">
        <f t="shared" si="92"/>
        <v>8.3333333333333259E-2</v>
      </c>
      <c r="AI158" s="212">
        <f t="shared" si="93"/>
        <v>4.8767697954902989E-2</v>
      </c>
      <c r="AJ158" s="212">
        <f t="shared" si="94"/>
        <v>-3.4565635378430271E-2</v>
      </c>
    </row>
    <row r="159" spans="1:36" ht="12.95" customHeight="1" x14ac:dyDescent="0.2">
      <c r="A159" s="105">
        <f t="shared" si="111"/>
        <v>0.1</v>
      </c>
      <c r="B159" s="106">
        <f t="shared" si="89"/>
        <v>2590</v>
      </c>
      <c r="C159" s="28">
        <v>8930142</v>
      </c>
      <c r="D159" s="113">
        <f t="shared" si="102"/>
        <v>2590</v>
      </c>
      <c r="E159" s="180"/>
      <c r="F159" s="155" t="s">
        <v>645</v>
      </c>
      <c r="G159" s="43">
        <v>20</v>
      </c>
      <c r="H159" s="60">
        <v>0.26</v>
      </c>
      <c r="I159" s="46">
        <v>89</v>
      </c>
      <c r="J159" s="53">
        <f t="shared" si="107"/>
        <v>12</v>
      </c>
      <c r="K159" s="56">
        <f t="shared" si="108"/>
        <v>20</v>
      </c>
      <c r="L159" s="57">
        <f t="shared" si="109"/>
        <v>25</v>
      </c>
      <c r="M159" s="58">
        <f t="shared" si="110"/>
        <v>0.89</v>
      </c>
      <c r="N159" s="38">
        <f t="shared" si="100"/>
        <v>2166</v>
      </c>
      <c r="O159" s="63">
        <f t="shared" si="105"/>
        <v>424</v>
      </c>
      <c r="P159" s="64">
        <f t="shared" si="106"/>
        <v>0.1637065637065637</v>
      </c>
      <c r="Q159" s="33"/>
      <c r="S159" s="117">
        <f t="shared" si="96"/>
        <v>0</v>
      </c>
      <c r="T159" s="117">
        <f t="shared" si="68"/>
        <v>8930142</v>
      </c>
      <c r="U159" s="151" t="s">
        <v>875</v>
      </c>
      <c r="V159" s="152">
        <v>20</v>
      </c>
      <c r="W159" s="6">
        <v>93</v>
      </c>
      <c r="Y159" s="302">
        <f t="shared" si="98"/>
        <v>2464</v>
      </c>
      <c r="Z159" s="302"/>
      <c r="AA159" s="169">
        <v>1.02</v>
      </c>
      <c r="AB159" s="168">
        <f t="shared" si="99"/>
        <v>5.1136363636363535E-2</v>
      </c>
      <c r="AC159" s="209">
        <f t="shared" si="104"/>
        <v>2590</v>
      </c>
      <c r="AD159" s="151" t="s">
        <v>875</v>
      </c>
      <c r="AE159" s="205">
        <v>20</v>
      </c>
      <c r="AF159" s="206">
        <v>100</v>
      </c>
      <c r="AG159" s="136">
        <f t="shared" si="84"/>
        <v>0.26</v>
      </c>
      <c r="AH159" s="168">
        <f t="shared" si="92"/>
        <v>7.5268817204301008E-2</v>
      </c>
      <c r="AI159" s="212">
        <f t="shared" si="93"/>
        <v>5.1136363636363535E-2</v>
      </c>
      <c r="AJ159" s="212">
        <f t="shared" si="94"/>
        <v>-2.4132453567937473E-2</v>
      </c>
    </row>
    <row r="160" spans="1:36" ht="12.95" customHeight="1" x14ac:dyDescent="0.2">
      <c r="A160" s="105">
        <f t="shared" si="111"/>
        <v>0.1</v>
      </c>
      <c r="B160" s="106">
        <f t="shared" si="89"/>
        <v>6890</v>
      </c>
      <c r="C160" s="28">
        <v>8930209</v>
      </c>
      <c r="D160" s="113">
        <f t="shared" si="102"/>
        <v>6890</v>
      </c>
      <c r="E160" s="180"/>
      <c r="F160" s="155" t="s">
        <v>513</v>
      </c>
      <c r="G160" s="43">
        <v>20</v>
      </c>
      <c r="H160" s="60">
        <v>0.26</v>
      </c>
      <c r="I160" s="46">
        <v>228</v>
      </c>
      <c r="J160" s="53">
        <f t="shared" si="107"/>
        <v>12</v>
      </c>
      <c r="K160" s="56">
        <f t="shared" si="108"/>
        <v>20</v>
      </c>
      <c r="L160" s="57">
        <f t="shared" si="109"/>
        <v>25</v>
      </c>
      <c r="M160" s="58">
        <f t="shared" si="110"/>
        <v>2.2799999999999998</v>
      </c>
      <c r="N160" s="38">
        <f t="shared" si="100"/>
        <v>5033</v>
      </c>
      <c r="O160" s="63">
        <f t="shared" si="105"/>
        <v>1857</v>
      </c>
      <c r="P160" s="64">
        <f t="shared" si="106"/>
        <v>0.2695210449927431</v>
      </c>
      <c r="Q160" s="33"/>
      <c r="S160" s="117">
        <f t="shared" si="96"/>
        <v>0</v>
      </c>
      <c r="T160" s="117">
        <f t="shared" si="68"/>
        <v>8930209</v>
      </c>
      <c r="U160" s="151" t="s">
        <v>876</v>
      </c>
      <c r="V160" s="152">
        <v>20</v>
      </c>
      <c r="W160" s="6">
        <v>250</v>
      </c>
      <c r="Y160" s="302">
        <f t="shared" si="98"/>
        <v>6624</v>
      </c>
      <c r="Z160" s="302"/>
      <c r="AA160" s="169">
        <f t="shared" si="90"/>
        <v>1.02</v>
      </c>
      <c r="AB160" s="168">
        <f t="shared" si="99"/>
        <v>4.0157004830917886E-2</v>
      </c>
      <c r="AC160" s="209">
        <f t="shared" si="104"/>
        <v>6890</v>
      </c>
      <c r="AD160" s="151" t="s">
        <v>876</v>
      </c>
      <c r="AE160" s="205">
        <v>20</v>
      </c>
      <c r="AF160" s="206">
        <v>270</v>
      </c>
      <c r="AG160" s="136">
        <f t="shared" si="84"/>
        <v>0.26</v>
      </c>
      <c r="AH160" s="168">
        <f t="shared" si="92"/>
        <v>8.0000000000000071E-2</v>
      </c>
      <c r="AI160" s="212">
        <f t="shared" si="93"/>
        <v>4.0157004830917886E-2</v>
      </c>
      <c r="AJ160" s="212">
        <f t="shared" si="94"/>
        <v>-3.9842995169082185E-2</v>
      </c>
    </row>
    <row r="161" spans="1:36" ht="12.95" customHeight="1" x14ac:dyDescent="0.2">
      <c r="A161" s="105">
        <f t="shared" si="111"/>
        <v>0.1</v>
      </c>
      <c r="B161" s="106">
        <f t="shared" si="89"/>
        <v>8390</v>
      </c>
      <c r="C161" s="28">
        <v>8930210</v>
      </c>
      <c r="D161" s="113">
        <f t="shared" si="102"/>
        <v>8390</v>
      </c>
      <c r="E161" s="180"/>
      <c r="F161" s="155" t="s">
        <v>514</v>
      </c>
      <c r="G161" s="43">
        <v>20</v>
      </c>
      <c r="H161" s="60">
        <v>0.26</v>
      </c>
      <c r="I161" s="46">
        <v>277</v>
      </c>
      <c r="J161" s="53">
        <f t="shared" si="107"/>
        <v>12</v>
      </c>
      <c r="K161" s="56">
        <f t="shared" si="108"/>
        <v>20</v>
      </c>
      <c r="L161" s="57">
        <f t="shared" si="109"/>
        <v>25</v>
      </c>
      <c r="M161" s="58">
        <f t="shared" si="110"/>
        <v>2.77</v>
      </c>
      <c r="N161" s="38">
        <f t="shared" si="100"/>
        <v>6044</v>
      </c>
      <c r="O161" s="63">
        <f t="shared" si="105"/>
        <v>2346</v>
      </c>
      <c r="P161" s="64">
        <f t="shared" si="106"/>
        <v>0.27961859356376639</v>
      </c>
      <c r="Q161" s="33"/>
      <c r="S161" s="117">
        <f t="shared" si="96"/>
        <v>0</v>
      </c>
      <c r="T161" s="117">
        <f t="shared" si="68"/>
        <v>8930210</v>
      </c>
      <c r="U161" s="151" t="s">
        <v>877</v>
      </c>
      <c r="V161" s="152">
        <v>20</v>
      </c>
      <c r="W161" s="6">
        <v>304</v>
      </c>
      <c r="Y161" s="302">
        <f t="shared" si="98"/>
        <v>8055</v>
      </c>
      <c r="Z161" s="302"/>
      <c r="AA161" s="169">
        <v>1.02</v>
      </c>
      <c r="AB161" s="168">
        <f t="shared" si="99"/>
        <v>4.1589075108628082E-2</v>
      </c>
      <c r="AC161" s="209">
        <f t="shared" si="104"/>
        <v>8390</v>
      </c>
      <c r="AD161" s="151" t="s">
        <v>877</v>
      </c>
      <c r="AE161" s="205">
        <v>20</v>
      </c>
      <c r="AF161" s="206">
        <v>327</v>
      </c>
      <c r="AG161" s="136">
        <f t="shared" si="84"/>
        <v>0.26</v>
      </c>
      <c r="AH161" s="168">
        <f t="shared" si="92"/>
        <v>7.5657894736842035E-2</v>
      </c>
      <c r="AI161" s="212">
        <f t="shared" si="93"/>
        <v>4.1589075108628082E-2</v>
      </c>
      <c r="AJ161" s="212">
        <f t="shared" si="94"/>
        <v>-3.4068819628213953E-2</v>
      </c>
    </row>
    <row r="162" spans="1:36" ht="12.95" customHeight="1" x14ac:dyDescent="0.2">
      <c r="A162" s="105">
        <f t="shared" si="111"/>
        <v>0.1</v>
      </c>
      <c r="B162" s="106">
        <f t="shared" si="89"/>
        <v>10800</v>
      </c>
      <c r="C162" s="28">
        <v>8930211</v>
      </c>
      <c r="D162" s="108">
        <f t="shared" ref="D162:D163" si="112">CEILING(IF(B162&lt;10000,B162,B162*0.98),100)-100</f>
        <v>10500</v>
      </c>
      <c r="E162" s="180"/>
      <c r="F162" s="155" t="s">
        <v>509</v>
      </c>
      <c r="G162" s="43">
        <v>20</v>
      </c>
      <c r="H162" s="60">
        <v>0.26</v>
      </c>
      <c r="I162" s="46">
        <v>362</v>
      </c>
      <c r="J162" s="53">
        <f t="shared" si="107"/>
        <v>12</v>
      </c>
      <c r="K162" s="56">
        <f t="shared" si="108"/>
        <v>20</v>
      </c>
      <c r="L162" s="57">
        <f t="shared" si="109"/>
        <v>25</v>
      </c>
      <c r="M162" s="58">
        <f t="shared" si="110"/>
        <v>3.62</v>
      </c>
      <c r="N162" s="38">
        <f t="shared" si="100"/>
        <v>7797</v>
      </c>
      <c r="O162" s="63">
        <f t="shared" si="105"/>
        <v>3003</v>
      </c>
      <c r="P162" s="64">
        <f t="shared" si="106"/>
        <v>0.27805555555555556</v>
      </c>
      <c r="Q162" s="33"/>
      <c r="S162" s="117">
        <f t="shared" si="96"/>
        <v>0</v>
      </c>
      <c r="T162" s="117">
        <f t="shared" si="68"/>
        <v>8930211</v>
      </c>
      <c r="U162" s="151" t="s">
        <v>878</v>
      </c>
      <c r="V162" s="152">
        <v>20</v>
      </c>
      <c r="W162" s="6">
        <v>396</v>
      </c>
      <c r="Y162" s="302">
        <f t="shared" si="98"/>
        <v>10493</v>
      </c>
      <c r="Z162" s="302"/>
      <c r="AA162" s="169">
        <f t="shared" si="90"/>
        <v>1.02</v>
      </c>
      <c r="AB162" s="168">
        <f t="shared" si="99"/>
        <v>2.9257600304965159E-2</v>
      </c>
      <c r="AC162" s="209">
        <f>CEILING((AF162*$AD$9),100)-100</f>
        <v>10800</v>
      </c>
      <c r="AD162" s="151" t="s">
        <v>878</v>
      </c>
      <c r="AE162" s="205">
        <v>20</v>
      </c>
      <c r="AF162" s="206">
        <v>427</v>
      </c>
      <c r="AG162" s="136">
        <f t="shared" si="84"/>
        <v>0.26</v>
      </c>
      <c r="AH162" s="168">
        <f t="shared" si="92"/>
        <v>7.8282828282828287E-2</v>
      </c>
      <c r="AI162" s="212">
        <f t="shared" si="93"/>
        <v>2.9257600304965159E-2</v>
      </c>
      <c r="AJ162" s="212">
        <f t="shared" si="94"/>
        <v>-4.9025227977863128E-2</v>
      </c>
    </row>
    <row r="163" spans="1:36" ht="12.95" customHeight="1" x14ac:dyDescent="0.2">
      <c r="A163" s="105">
        <f t="shared" si="111"/>
        <v>0.1</v>
      </c>
      <c r="B163" s="106">
        <f t="shared" si="89"/>
        <v>20200</v>
      </c>
      <c r="C163" s="28">
        <v>8930214</v>
      </c>
      <c r="D163" s="108">
        <f t="shared" si="112"/>
        <v>19700</v>
      </c>
      <c r="E163" s="180"/>
      <c r="F163" s="155" t="s">
        <v>510</v>
      </c>
      <c r="G163" s="43">
        <v>20</v>
      </c>
      <c r="H163" s="60">
        <v>0.26</v>
      </c>
      <c r="I163" s="46">
        <v>676</v>
      </c>
      <c r="J163" s="53">
        <f t="shared" si="107"/>
        <v>20</v>
      </c>
      <c r="K163" s="56">
        <f t="shared" si="108"/>
        <v>20</v>
      </c>
      <c r="L163" s="57">
        <f t="shared" si="109"/>
        <v>25</v>
      </c>
      <c r="M163" s="58">
        <f t="shared" si="110"/>
        <v>6.76</v>
      </c>
      <c r="N163" s="38">
        <f t="shared" si="100"/>
        <v>14493</v>
      </c>
      <c r="O163" s="63">
        <f t="shared" si="105"/>
        <v>5707</v>
      </c>
      <c r="P163" s="64">
        <f t="shared" si="106"/>
        <v>0.2825247524752475</v>
      </c>
      <c r="Q163" s="33"/>
      <c r="S163" s="117">
        <f t="shared" si="96"/>
        <v>0</v>
      </c>
      <c r="T163" s="117">
        <f t="shared" si="68"/>
        <v>8930214</v>
      </c>
      <c r="U163" s="151" t="s">
        <v>879</v>
      </c>
      <c r="V163" s="152">
        <v>20</v>
      </c>
      <c r="W163" s="6">
        <v>739</v>
      </c>
      <c r="Y163" s="302">
        <f t="shared" si="98"/>
        <v>19583</v>
      </c>
      <c r="Z163" s="302"/>
      <c r="AA163" s="169">
        <f t="shared" si="90"/>
        <v>1.02</v>
      </c>
      <c r="AB163" s="168">
        <f t="shared" si="99"/>
        <v>3.1506919266711009E-2</v>
      </c>
      <c r="AC163" s="209">
        <f>CEILING((AF163*$AD$9),100)-100</f>
        <v>20200</v>
      </c>
      <c r="AD163" s="151" t="s">
        <v>879</v>
      </c>
      <c r="AE163" s="205">
        <v>20</v>
      </c>
      <c r="AF163" s="206">
        <v>796</v>
      </c>
      <c r="AG163" s="136">
        <f t="shared" si="84"/>
        <v>0.26</v>
      </c>
      <c r="AH163" s="168">
        <f t="shared" si="92"/>
        <v>7.7131258457374896E-2</v>
      </c>
      <c r="AI163" s="212">
        <f t="shared" si="93"/>
        <v>3.1506919266711009E-2</v>
      </c>
      <c r="AJ163" s="212">
        <f t="shared" si="94"/>
        <v>-4.5624339190663887E-2</v>
      </c>
    </row>
    <row r="164" spans="1:36" ht="12.95" customHeight="1" x14ac:dyDescent="0.2">
      <c r="A164" s="105">
        <f t="shared" si="111"/>
        <v>0.1</v>
      </c>
      <c r="B164" s="106">
        <f t="shared" si="89"/>
        <v>5390</v>
      </c>
      <c r="C164" s="28">
        <v>8930220</v>
      </c>
      <c r="D164" s="113">
        <f t="shared" si="102"/>
        <v>5390</v>
      </c>
      <c r="E164" s="180"/>
      <c r="F164" s="155" t="s">
        <v>511</v>
      </c>
      <c r="G164" s="43">
        <v>20</v>
      </c>
      <c r="H164" s="60">
        <v>0.26</v>
      </c>
      <c r="I164" s="46">
        <v>177</v>
      </c>
      <c r="J164" s="53">
        <f t="shared" si="107"/>
        <v>12</v>
      </c>
      <c r="K164" s="56">
        <f t="shared" si="108"/>
        <v>20</v>
      </c>
      <c r="L164" s="57">
        <f t="shared" si="109"/>
        <v>25</v>
      </c>
      <c r="M164" s="58">
        <f t="shared" si="110"/>
        <v>1.77</v>
      </c>
      <c r="N164" s="38">
        <f t="shared" si="100"/>
        <v>3981</v>
      </c>
      <c r="O164" s="63">
        <f t="shared" si="105"/>
        <v>1409</v>
      </c>
      <c r="P164" s="64">
        <f t="shared" si="106"/>
        <v>0.26141001855287571</v>
      </c>
      <c r="Q164" s="33"/>
      <c r="S164" s="117">
        <f t="shared" si="96"/>
        <v>0</v>
      </c>
      <c r="T164" s="117">
        <f t="shared" si="68"/>
        <v>8930220</v>
      </c>
      <c r="U164" s="151" t="s">
        <v>880</v>
      </c>
      <c r="V164" s="152">
        <v>20</v>
      </c>
      <c r="W164" s="6">
        <v>195</v>
      </c>
      <c r="Y164" s="302">
        <f t="shared" si="98"/>
        <v>5167</v>
      </c>
      <c r="Z164" s="302"/>
      <c r="AA164" s="169">
        <v>1.02</v>
      </c>
      <c r="AB164" s="168">
        <f t="shared" si="99"/>
        <v>4.3158505902844979E-2</v>
      </c>
      <c r="AC164" s="209">
        <f t="shared" ref="AC164:AC166" si="113">CEILING((AF164*$AD$9),100)-10</f>
        <v>5390</v>
      </c>
      <c r="AD164" s="151" t="s">
        <v>880</v>
      </c>
      <c r="AE164" s="205">
        <v>20</v>
      </c>
      <c r="AF164" s="206">
        <v>210</v>
      </c>
      <c r="AG164" s="136">
        <f t="shared" si="84"/>
        <v>0.26</v>
      </c>
      <c r="AH164" s="168">
        <f t="shared" si="92"/>
        <v>7.6923076923076872E-2</v>
      </c>
      <c r="AI164" s="212">
        <f t="shared" si="93"/>
        <v>4.3158505902844979E-2</v>
      </c>
      <c r="AJ164" s="212">
        <f t="shared" si="94"/>
        <v>-3.3764571020231893E-2</v>
      </c>
    </row>
    <row r="165" spans="1:36" ht="12.95" customHeight="1" x14ac:dyDescent="0.2">
      <c r="A165" s="105">
        <f t="shared" si="111"/>
        <v>0.1</v>
      </c>
      <c r="B165" s="106">
        <f t="shared" si="89"/>
        <v>6790</v>
      </c>
      <c r="C165" s="28">
        <v>8930221</v>
      </c>
      <c r="D165" s="113">
        <f t="shared" si="102"/>
        <v>6790</v>
      </c>
      <c r="E165" s="180"/>
      <c r="F165" s="155" t="s">
        <v>512</v>
      </c>
      <c r="G165" s="43">
        <v>20</v>
      </c>
      <c r="H165" s="60">
        <v>0.26</v>
      </c>
      <c r="I165" s="46">
        <v>223</v>
      </c>
      <c r="J165" s="53">
        <f t="shared" si="107"/>
        <v>12</v>
      </c>
      <c r="K165" s="56">
        <f t="shared" si="108"/>
        <v>20</v>
      </c>
      <c r="L165" s="57">
        <f t="shared" si="109"/>
        <v>25</v>
      </c>
      <c r="M165" s="58">
        <f t="shared" si="110"/>
        <v>2.23</v>
      </c>
      <c r="N165" s="38">
        <f t="shared" si="100"/>
        <v>4930</v>
      </c>
      <c r="O165" s="63">
        <f t="shared" si="105"/>
        <v>1860</v>
      </c>
      <c r="P165" s="64">
        <f t="shared" si="106"/>
        <v>0.27393225331369664</v>
      </c>
      <c r="Q165" s="33"/>
      <c r="S165" s="117">
        <f t="shared" si="96"/>
        <v>0</v>
      </c>
      <c r="T165" s="117">
        <f t="shared" si="68"/>
        <v>8930221</v>
      </c>
      <c r="U165" s="151" t="s">
        <v>881</v>
      </c>
      <c r="V165" s="152">
        <v>20</v>
      </c>
      <c r="W165" s="6">
        <v>245</v>
      </c>
      <c r="Y165" s="302">
        <f t="shared" si="98"/>
        <v>6492</v>
      </c>
      <c r="Z165" s="302"/>
      <c r="AA165" s="169">
        <v>1.02</v>
      </c>
      <c r="AB165" s="168">
        <f t="shared" si="99"/>
        <v>4.5902649414664154E-2</v>
      </c>
      <c r="AC165" s="209">
        <f t="shared" si="113"/>
        <v>6790</v>
      </c>
      <c r="AD165" s="151" t="s">
        <v>881</v>
      </c>
      <c r="AE165" s="205">
        <v>20</v>
      </c>
      <c r="AF165" s="206">
        <v>265</v>
      </c>
      <c r="AG165" s="136">
        <f t="shared" si="84"/>
        <v>0.26</v>
      </c>
      <c r="AH165" s="168">
        <f t="shared" si="92"/>
        <v>8.163265306122458E-2</v>
      </c>
      <c r="AI165" s="212">
        <f t="shared" si="93"/>
        <v>4.5902649414664154E-2</v>
      </c>
      <c r="AJ165" s="212">
        <f t="shared" si="94"/>
        <v>-3.5730003646560426E-2</v>
      </c>
    </row>
    <row r="166" spans="1:36" ht="12.95" customHeight="1" x14ac:dyDescent="0.2">
      <c r="A166" s="105">
        <f t="shared" si="111"/>
        <v>0.1</v>
      </c>
      <c r="B166" s="106">
        <f t="shared" si="89"/>
        <v>8490</v>
      </c>
      <c r="C166" s="28">
        <v>8930222</v>
      </c>
      <c r="D166" s="113">
        <f t="shared" si="102"/>
        <v>8490</v>
      </c>
      <c r="E166" s="180"/>
      <c r="F166" s="155" t="s">
        <v>515</v>
      </c>
      <c r="G166" s="43">
        <v>20</v>
      </c>
      <c r="H166" s="60">
        <v>0.26</v>
      </c>
      <c r="I166" s="46">
        <v>279</v>
      </c>
      <c r="J166" s="53">
        <f t="shared" si="107"/>
        <v>12</v>
      </c>
      <c r="K166" s="56">
        <f t="shared" si="108"/>
        <v>20</v>
      </c>
      <c r="L166" s="57">
        <f t="shared" si="109"/>
        <v>25</v>
      </c>
      <c r="M166" s="58">
        <f t="shared" si="110"/>
        <v>2.79</v>
      </c>
      <c r="N166" s="38">
        <f t="shared" si="100"/>
        <v>6085</v>
      </c>
      <c r="O166" s="63">
        <f t="shared" si="105"/>
        <v>2405</v>
      </c>
      <c r="P166" s="64">
        <f t="shared" si="106"/>
        <v>0.28327444051825679</v>
      </c>
      <c r="Q166" s="33"/>
      <c r="S166" s="117">
        <f t="shared" si="96"/>
        <v>0</v>
      </c>
      <c r="T166" s="117">
        <f t="shared" si="68"/>
        <v>8930222</v>
      </c>
      <c r="U166" s="151" t="s">
        <v>882</v>
      </c>
      <c r="V166" s="152">
        <v>20</v>
      </c>
      <c r="W166" s="6">
        <v>306</v>
      </c>
      <c r="Y166" s="302">
        <f t="shared" si="98"/>
        <v>8108</v>
      </c>
      <c r="Z166" s="302"/>
      <c r="AA166" s="169">
        <f t="shared" si="90"/>
        <v>1.02</v>
      </c>
      <c r="AB166" s="168">
        <f t="shared" si="99"/>
        <v>4.711396151948688E-2</v>
      </c>
      <c r="AC166" s="209">
        <f t="shared" si="113"/>
        <v>8490</v>
      </c>
      <c r="AD166" s="151" t="s">
        <v>882</v>
      </c>
      <c r="AE166" s="205">
        <v>20</v>
      </c>
      <c r="AF166" s="206">
        <v>330</v>
      </c>
      <c r="AG166" s="136">
        <f t="shared" si="84"/>
        <v>0.26</v>
      </c>
      <c r="AH166" s="168">
        <f t="shared" si="92"/>
        <v>7.8431372549019551E-2</v>
      </c>
      <c r="AI166" s="212">
        <f t="shared" si="93"/>
        <v>4.711396151948688E-2</v>
      </c>
      <c r="AJ166" s="212">
        <f t="shared" si="94"/>
        <v>-3.1317411029532671E-2</v>
      </c>
    </row>
    <row r="167" spans="1:36" ht="12.95" customHeight="1" x14ac:dyDescent="0.2">
      <c r="A167" s="105">
        <f t="shared" si="111"/>
        <v>0.1</v>
      </c>
      <c r="B167" s="106">
        <f t="shared" si="89"/>
        <v>15400</v>
      </c>
      <c r="C167" s="28">
        <v>8930223</v>
      </c>
      <c r="D167" s="108">
        <f t="shared" ref="D167:D168" si="114">CEILING(IF(B167&lt;10000,B167,B167*0.98),100)-100</f>
        <v>15000</v>
      </c>
      <c r="E167" s="180"/>
      <c r="F167" s="155" t="s">
        <v>516</v>
      </c>
      <c r="G167" s="43">
        <v>20</v>
      </c>
      <c r="H167" s="60">
        <v>0.26</v>
      </c>
      <c r="I167" s="46">
        <v>515</v>
      </c>
      <c r="J167" s="53">
        <f t="shared" si="107"/>
        <v>12</v>
      </c>
      <c r="K167" s="56">
        <f t="shared" si="108"/>
        <v>20</v>
      </c>
      <c r="L167" s="57">
        <f t="shared" si="109"/>
        <v>25</v>
      </c>
      <c r="M167" s="58">
        <f t="shared" si="110"/>
        <v>5.15</v>
      </c>
      <c r="N167" s="38">
        <f t="shared" si="100"/>
        <v>10952</v>
      </c>
      <c r="O167" s="63">
        <f t="shared" si="105"/>
        <v>4448</v>
      </c>
      <c r="P167" s="64">
        <f t="shared" si="106"/>
        <v>0.28883116883116883</v>
      </c>
      <c r="Q167" s="33"/>
      <c r="S167" s="117">
        <f t="shared" si="96"/>
        <v>0</v>
      </c>
      <c r="T167" s="117">
        <f t="shared" si="68"/>
        <v>8930223</v>
      </c>
      <c r="U167" s="151" t="s">
        <v>883</v>
      </c>
      <c r="V167" s="152">
        <v>20</v>
      </c>
      <c r="W167" s="6">
        <v>563</v>
      </c>
      <c r="Y167" s="302">
        <f t="shared" si="98"/>
        <v>14919</v>
      </c>
      <c r="Z167" s="302"/>
      <c r="AA167" s="169">
        <f t="shared" si="90"/>
        <v>1.02</v>
      </c>
      <c r="AB167" s="168">
        <f t="shared" si="99"/>
        <v>3.2240766807426713E-2</v>
      </c>
      <c r="AC167" s="209">
        <f t="shared" ref="AC167:AC180" si="115">CEILING((AF167*$AD$9),100)-100</f>
        <v>15400</v>
      </c>
      <c r="AD167" s="151" t="s">
        <v>883</v>
      </c>
      <c r="AE167" s="205">
        <v>20</v>
      </c>
      <c r="AF167" s="206">
        <v>606</v>
      </c>
      <c r="AG167" s="136">
        <f t="shared" si="84"/>
        <v>0.26</v>
      </c>
      <c r="AH167" s="168">
        <f t="shared" si="92"/>
        <v>7.6376554174067524E-2</v>
      </c>
      <c r="AI167" s="212">
        <f t="shared" si="93"/>
        <v>3.2240766807426713E-2</v>
      </c>
      <c r="AJ167" s="212">
        <f t="shared" si="94"/>
        <v>-4.4135787366640811E-2</v>
      </c>
    </row>
    <row r="168" spans="1:36" ht="12.95" customHeight="1" x14ac:dyDescent="0.2">
      <c r="A168" s="105">
        <f t="shared" si="111"/>
        <v>0.1</v>
      </c>
      <c r="B168" s="106">
        <f t="shared" si="89"/>
        <v>10600</v>
      </c>
      <c r="C168" s="28">
        <v>8930261</v>
      </c>
      <c r="D168" s="108">
        <f t="shared" si="114"/>
        <v>10300</v>
      </c>
      <c r="E168" s="180"/>
      <c r="F168" s="155" t="s">
        <v>517</v>
      </c>
      <c r="G168" s="43">
        <v>20</v>
      </c>
      <c r="H168" s="60">
        <v>0.26</v>
      </c>
      <c r="I168" s="46">
        <v>355</v>
      </c>
      <c r="J168" s="53">
        <f t="shared" si="107"/>
        <v>12</v>
      </c>
      <c r="K168" s="56">
        <f t="shared" si="108"/>
        <v>20</v>
      </c>
      <c r="L168" s="57">
        <f t="shared" si="109"/>
        <v>25</v>
      </c>
      <c r="M168" s="58">
        <f t="shared" si="110"/>
        <v>3.55</v>
      </c>
      <c r="N168" s="38">
        <f t="shared" si="100"/>
        <v>7652</v>
      </c>
      <c r="O168" s="63">
        <f t="shared" si="105"/>
        <v>2948</v>
      </c>
      <c r="P168" s="64">
        <f t="shared" si="106"/>
        <v>0.27811320754716984</v>
      </c>
      <c r="Q168" s="33"/>
      <c r="S168" s="117">
        <f t="shared" si="96"/>
        <v>0</v>
      </c>
      <c r="T168" s="117">
        <f t="shared" si="68"/>
        <v>8930261</v>
      </c>
      <c r="U168" s="151" t="s">
        <v>884</v>
      </c>
      <c r="V168" s="152">
        <v>20</v>
      </c>
      <c r="W168" s="6">
        <v>389</v>
      </c>
      <c r="Y168" s="302">
        <f t="shared" si="98"/>
        <v>10308</v>
      </c>
      <c r="Z168" s="302"/>
      <c r="AA168" s="169">
        <f t="shared" si="90"/>
        <v>1.02</v>
      </c>
      <c r="AB168" s="168">
        <f t="shared" si="99"/>
        <v>2.8327512611563854E-2</v>
      </c>
      <c r="AC168" s="209">
        <f t="shared" si="115"/>
        <v>10600</v>
      </c>
      <c r="AD168" s="151" t="s">
        <v>884</v>
      </c>
      <c r="AE168" s="205">
        <v>20</v>
      </c>
      <c r="AF168" s="206">
        <v>419</v>
      </c>
      <c r="AG168" s="136">
        <f t="shared" si="84"/>
        <v>0.26</v>
      </c>
      <c r="AH168" s="168">
        <f t="shared" si="92"/>
        <v>7.7120822622108065E-2</v>
      </c>
      <c r="AI168" s="212">
        <f t="shared" si="93"/>
        <v>2.8327512611563854E-2</v>
      </c>
      <c r="AJ168" s="212">
        <f t="shared" si="94"/>
        <v>-4.8793310010544211E-2</v>
      </c>
    </row>
    <row r="169" spans="1:36" ht="12.95" customHeight="1" x14ac:dyDescent="0.2">
      <c r="A169" s="105">
        <f t="shared" si="111"/>
        <v>0.1</v>
      </c>
      <c r="B169" s="106">
        <f t="shared" si="89"/>
        <v>13600</v>
      </c>
      <c r="C169" s="28">
        <v>8930262</v>
      </c>
      <c r="D169" s="108">
        <f t="shared" ref="D169:D173" si="116">CEILING(IF(B169&lt;10000,B169,B169*0.98),100)-100</f>
        <v>13300</v>
      </c>
      <c r="E169" s="180"/>
      <c r="F169" s="155" t="s">
        <v>518</v>
      </c>
      <c r="G169" s="43">
        <v>20</v>
      </c>
      <c r="H169" s="60">
        <v>0.26</v>
      </c>
      <c r="I169" s="46">
        <v>453</v>
      </c>
      <c r="J169" s="53">
        <f t="shared" si="107"/>
        <v>12</v>
      </c>
      <c r="K169" s="56">
        <f t="shared" si="108"/>
        <v>20</v>
      </c>
      <c r="L169" s="57">
        <f t="shared" si="109"/>
        <v>25</v>
      </c>
      <c r="M169" s="58">
        <f t="shared" si="110"/>
        <v>4.53</v>
      </c>
      <c r="N169" s="38">
        <f t="shared" si="100"/>
        <v>9674</v>
      </c>
      <c r="O169" s="63">
        <f t="shared" si="105"/>
        <v>3926</v>
      </c>
      <c r="P169" s="64">
        <f t="shared" si="106"/>
        <v>0.28867647058823531</v>
      </c>
      <c r="Q169" s="33"/>
      <c r="S169" s="117">
        <f t="shared" si="96"/>
        <v>0</v>
      </c>
      <c r="T169" s="117">
        <f t="shared" si="68"/>
        <v>8930262</v>
      </c>
      <c r="U169" s="151" t="s">
        <v>885</v>
      </c>
      <c r="V169" s="152">
        <v>20</v>
      </c>
      <c r="W169" s="6">
        <v>496</v>
      </c>
      <c r="Y169" s="302">
        <f t="shared" si="98"/>
        <v>13143</v>
      </c>
      <c r="Z169" s="302"/>
      <c r="AA169" s="169">
        <f t="shared" si="90"/>
        <v>1.02</v>
      </c>
      <c r="AB169" s="168">
        <f t="shared" si="99"/>
        <v>3.4771361180856664E-2</v>
      </c>
      <c r="AC169" s="209">
        <f t="shared" si="115"/>
        <v>13600</v>
      </c>
      <c r="AD169" s="151" t="s">
        <v>885</v>
      </c>
      <c r="AE169" s="205">
        <v>20</v>
      </c>
      <c r="AF169" s="206">
        <v>534</v>
      </c>
      <c r="AG169" s="136">
        <f t="shared" si="84"/>
        <v>0.26</v>
      </c>
      <c r="AH169" s="168">
        <f t="shared" si="92"/>
        <v>7.6612903225806495E-2</v>
      </c>
      <c r="AI169" s="212">
        <f t="shared" si="93"/>
        <v>3.4771361180856664E-2</v>
      </c>
      <c r="AJ169" s="212">
        <f t="shared" si="94"/>
        <v>-4.1841542044949831E-2</v>
      </c>
    </row>
    <row r="170" spans="1:36" ht="12.95" customHeight="1" x14ac:dyDescent="0.2">
      <c r="A170" s="105">
        <f t="shared" si="111"/>
        <v>0.1</v>
      </c>
      <c r="B170" s="106">
        <f t="shared" si="89"/>
        <v>16200</v>
      </c>
      <c r="C170" s="28">
        <v>8930263</v>
      </c>
      <c r="D170" s="108">
        <f t="shared" si="116"/>
        <v>15800</v>
      </c>
      <c r="E170" s="180"/>
      <c r="F170" s="155" t="s">
        <v>519</v>
      </c>
      <c r="G170" s="43">
        <v>20</v>
      </c>
      <c r="H170" s="60">
        <v>0.26</v>
      </c>
      <c r="I170" s="46">
        <v>540</v>
      </c>
      <c r="J170" s="53">
        <f t="shared" si="107"/>
        <v>12</v>
      </c>
      <c r="K170" s="56">
        <f t="shared" si="108"/>
        <v>20</v>
      </c>
      <c r="L170" s="57">
        <f t="shared" si="109"/>
        <v>25</v>
      </c>
      <c r="M170" s="58">
        <f t="shared" si="110"/>
        <v>5.4</v>
      </c>
      <c r="N170" s="38">
        <f t="shared" si="100"/>
        <v>11468</v>
      </c>
      <c r="O170" s="63">
        <f t="shared" si="105"/>
        <v>4732</v>
      </c>
      <c r="P170" s="64">
        <f t="shared" si="106"/>
        <v>0.29209876543209878</v>
      </c>
      <c r="Q170" s="33"/>
      <c r="S170" s="117">
        <f t="shared" si="96"/>
        <v>0</v>
      </c>
      <c r="T170" s="117">
        <f t="shared" si="68"/>
        <v>8930263</v>
      </c>
      <c r="U170" s="151" t="s">
        <v>886</v>
      </c>
      <c r="V170" s="152">
        <v>20</v>
      </c>
      <c r="W170" s="6">
        <v>591</v>
      </c>
      <c r="Y170" s="302">
        <f t="shared" si="98"/>
        <v>15661</v>
      </c>
      <c r="Z170" s="302"/>
      <c r="AA170" s="169">
        <f t="shared" si="90"/>
        <v>1.02</v>
      </c>
      <c r="AB170" s="168">
        <f t="shared" si="99"/>
        <v>3.4416703914181834E-2</v>
      </c>
      <c r="AC170" s="209">
        <f t="shared" si="115"/>
        <v>16200</v>
      </c>
      <c r="AD170" s="151" t="s">
        <v>886</v>
      </c>
      <c r="AE170" s="205">
        <v>20</v>
      </c>
      <c r="AF170" s="206">
        <v>637</v>
      </c>
      <c r="AG170" s="136">
        <f t="shared" si="84"/>
        <v>0.26</v>
      </c>
      <c r="AH170" s="168">
        <f t="shared" si="92"/>
        <v>7.7834179357022082E-2</v>
      </c>
      <c r="AI170" s="212">
        <f t="shared" si="93"/>
        <v>3.4416703914181834E-2</v>
      </c>
      <c r="AJ170" s="212">
        <f t="shared" si="94"/>
        <v>-4.3417475442840248E-2</v>
      </c>
    </row>
    <row r="171" spans="1:36" ht="12.95" customHeight="1" x14ac:dyDescent="0.2">
      <c r="A171" s="105">
        <f t="shared" si="111"/>
        <v>0.1</v>
      </c>
      <c r="B171" s="106">
        <f t="shared" si="89"/>
        <v>21400</v>
      </c>
      <c r="C171" s="28">
        <v>8930264</v>
      </c>
      <c r="D171" s="108">
        <f t="shared" si="116"/>
        <v>20900</v>
      </c>
      <c r="E171" s="180"/>
      <c r="F171" s="155" t="s">
        <v>520</v>
      </c>
      <c r="G171" s="43">
        <v>20</v>
      </c>
      <c r="H171" s="60">
        <v>0.26</v>
      </c>
      <c r="I171" s="46">
        <v>715</v>
      </c>
      <c r="J171" s="53">
        <f t="shared" si="107"/>
        <v>20</v>
      </c>
      <c r="K171" s="56">
        <f t="shared" si="108"/>
        <v>20</v>
      </c>
      <c r="L171" s="57">
        <f t="shared" si="109"/>
        <v>25</v>
      </c>
      <c r="M171" s="58">
        <f t="shared" si="110"/>
        <v>7.15</v>
      </c>
      <c r="N171" s="38">
        <f t="shared" si="100"/>
        <v>15297</v>
      </c>
      <c r="O171" s="63">
        <f t="shared" si="105"/>
        <v>6103</v>
      </c>
      <c r="P171" s="64">
        <f t="shared" si="106"/>
        <v>0.28518691588785045</v>
      </c>
      <c r="Q171" s="33"/>
      <c r="S171" s="117">
        <f t="shared" si="96"/>
        <v>0</v>
      </c>
      <c r="T171" s="117">
        <f t="shared" ref="T171:T233" si="117">C171</f>
        <v>8930264</v>
      </c>
      <c r="U171" s="151" t="s">
        <v>887</v>
      </c>
      <c r="V171" s="152">
        <v>20</v>
      </c>
      <c r="W171" s="6">
        <v>781</v>
      </c>
      <c r="Y171" s="302">
        <f t="shared" si="98"/>
        <v>20696</v>
      </c>
      <c r="Z171" s="302"/>
      <c r="AA171" s="169">
        <f t="shared" si="90"/>
        <v>1.02</v>
      </c>
      <c r="AB171" s="168">
        <f t="shared" si="99"/>
        <v>3.4016235021260055E-2</v>
      </c>
      <c r="AC171" s="209">
        <f t="shared" si="115"/>
        <v>21400</v>
      </c>
      <c r="AD171" s="151" t="s">
        <v>887</v>
      </c>
      <c r="AE171" s="205">
        <v>20</v>
      </c>
      <c r="AF171" s="206">
        <v>840</v>
      </c>
      <c r="AG171" s="136">
        <f t="shared" si="84"/>
        <v>0.26</v>
      </c>
      <c r="AH171" s="168">
        <f t="shared" si="92"/>
        <v>7.5544174135723452E-2</v>
      </c>
      <c r="AI171" s="212">
        <f t="shared" si="93"/>
        <v>3.4016235021260055E-2</v>
      </c>
      <c r="AJ171" s="212">
        <f t="shared" si="94"/>
        <v>-4.1527939114463397E-2</v>
      </c>
    </row>
    <row r="172" spans="1:36" ht="12.95" customHeight="1" x14ac:dyDescent="0.2">
      <c r="A172" s="105">
        <f t="shared" si="111"/>
        <v>0.1</v>
      </c>
      <c r="B172" s="106">
        <f t="shared" si="89"/>
        <v>16200</v>
      </c>
      <c r="C172" s="28">
        <v>8930271</v>
      </c>
      <c r="D172" s="108">
        <f t="shared" si="116"/>
        <v>15800</v>
      </c>
      <c r="E172" s="180"/>
      <c r="F172" s="155" t="s">
        <v>690</v>
      </c>
      <c r="G172" s="43">
        <v>20</v>
      </c>
      <c r="H172" s="60">
        <v>0.26</v>
      </c>
      <c r="I172" s="46">
        <v>542</v>
      </c>
      <c r="J172" s="53">
        <f t="shared" si="107"/>
        <v>12</v>
      </c>
      <c r="K172" s="56">
        <f t="shared" si="108"/>
        <v>20</v>
      </c>
      <c r="L172" s="57">
        <f t="shared" si="109"/>
        <v>25</v>
      </c>
      <c r="M172" s="58">
        <f t="shared" si="110"/>
        <v>5.42</v>
      </c>
      <c r="N172" s="38">
        <f t="shared" si="100"/>
        <v>11509</v>
      </c>
      <c r="O172" s="63">
        <f t="shared" si="105"/>
        <v>4691</v>
      </c>
      <c r="P172" s="64">
        <f t="shared" si="106"/>
        <v>0.28956790123456788</v>
      </c>
      <c r="Q172" s="33"/>
      <c r="S172" s="117">
        <f t="shared" si="96"/>
        <v>0</v>
      </c>
      <c r="T172" s="117">
        <f t="shared" si="117"/>
        <v>8930271</v>
      </c>
      <c r="U172" s="151" t="s">
        <v>888</v>
      </c>
      <c r="V172" s="152">
        <v>20</v>
      </c>
      <c r="W172" s="6">
        <v>593</v>
      </c>
      <c r="Y172" s="302">
        <f t="shared" si="98"/>
        <v>15714</v>
      </c>
      <c r="Z172" s="302"/>
      <c r="AA172" s="169">
        <f t="shared" si="90"/>
        <v>1.02</v>
      </c>
      <c r="AB172" s="168">
        <f t="shared" si="99"/>
        <v>3.0927835051546282E-2</v>
      </c>
      <c r="AC172" s="209">
        <f t="shared" si="115"/>
        <v>16200</v>
      </c>
      <c r="AD172" s="151" t="s">
        <v>888</v>
      </c>
      <c r="AE172" s="205">
        <v>20</v>
      </c>
      <c r="AF172" s="206">
        <v>639</v>
      </c>
      <c r="AG172" s="136">
        <f t="shared" si="84"/>
        <v>0.26</v>
      </c>
      <c r="AH172" s="168">
        <f t="shared" si="92"/>
        <v>7.7571669477234373E-2</v>
      </c>
      <c r="AI172" s="212">
        <f t="shared" si="93"/>
        <v>3.0927835051546282E-2</v>
      </c>
      <c r="AJ172" s="212">
        <f t="shared" si="94"/>
        <v>-4.6643834425688091E-2</v>
      </c>
    </row>
    <row r="173" spans="1:36" ht="12.95" customHeight="1" x14ac:dyDescent="0.2">
      <c r="A173" s="105">
        <f t="shared" si="111"/>
        <v>0.1</v>
      </c>
      <c r="B173" s="106">
        <f t="shared" si="89"/>
        <v>20000</v>
      </c>
      <c r="C173" s="28">
        <v>8930272</v>
      </c>
      <c r="D173" s="108">
        <f t="shared" si="116"/>
        <v>19500</v>
      </c>
      <c r="E173" s="180"/>
      <c r="F173" s="155" t="s">
        <v>691</v>
      </c>
      <c r="G173" s="43">
        <v>20</v>
      </c>
      <c r="H173" s="60">
        <v>0.26</v>
      </c>
      <c r="I173" s="46">
        <v>671</v>
      </c>
      <c r="J173" s="53">
        <f t="shared" si="107"/>
        <v>12</v>
      </c>
      <c r="K173" s="56">
        <f t="shared" si="108"/>
        <v>20</v>
      </c>
      <c r="L173" s="57">
        <f t="shared" si="109"/>
        <v>25</v>
      </c>
      <c r="M173" s="58">
        <f t="shared" si="110"/>
        <v>6.71</v>
      </c>
      <c r="N173" s="38">
        <f t="shared" si="100"/>
        <v>14170</v>
      </c>
      <c r="O173" s="63">
        <f t="shared" si="105"/>
        <v>5830</v>
      </c>
      <c r="P173" s="64">
        <f t="shared" si="106"/>
        <v>0.29149999999999998</v>
      </c>
      <c r="Q173" s="33"/>
      <c r="S173" s="117">
        <f t="shared" si="96"/>
        <v>0</v>
      </c>
      <c r="T173" s="117">
        <f t="shared" si="117"/>
        <v>8930272</v>
      </c>
      <c r="U173" s="151" t="s">
        <v>889</v>
      </c>
      <c r="V173" s="152">
        <v>20</v>
      </c>
      <c r="W173" s="6">
        <v>734</v>
      </c>
      <c r="Y173" s="302">
        <f t="shared" si="98"/>
        <v>19450</v>
      </c>
      <c r="Z173" s="302"/>
      <c r="AA173" s="169">
        <f t="shared" si="90"/>
        <v>1.02</v>
      </c>
      <c r="AB173" s="168">
        <f t="shared" si="99"/>
        <v>2.8277634961439535E-2</v>
      </c>
      <c r="AC173" s="209">
        <f>CEILING((AF173*$AD$9),100)-200</f>
        <v>20000</v>
      </c>
      <c r="AD173" s="151" t="s">
        <v>889</v>
      </c>
      <c r="AE173" s="205">
        <v>20</v>
      </c>
      <c r="AF173" s="206">
        <v>790</v>
      </c>
      <c r="AG173" s="136">
        <f t="shared" si="84"/>
        <v>0.26</v>
      </c>
      <c r="AH173" s="168">
        <f t="shared" si="92"/>
        <v>7.629427792915533E-2</v>
      </c>
      <c r="AI173" s="212">
        <f t="shared" si="93"/>
        <v>2.8277634961439535E-2</v>
      </c>
      <c r="AJ173" s="212">
        <f t="shared" si="94"/>
        <v>-4.8016642967715795E-2</v>
      </c>
    </row>
    <row r="174" spans="1:36" ht="12.95" customHeight="1" x14ac:dyDescent="0.2">
      <c r="A174" s="105">
        <f t="shared" si="111"/>
        <v>0.1</v>
      </c>
      <c r="B174" s="106">
        <f t="shared" si="89"/>
        <v>23600</v>
      </c>
      <c r="C174" s="28">
        <v>8930273</v>
      </c>
      <c r="D174" s="108">
        <f t="shared" ref="D174:D180" si="118">CEILING(IF(B174&lt;10000,B174,B174*0.98),100)-100</f>
        <v>23100</v>
      </c>
      <c r="E174" s="180"/>
      <c r="F174" s="155" t="s">
        <v>692</v>
      </c>
      <c r="G174" s="43">
        <v>20</v>
      </c>
      <c r="H174" s="60">
        <v>0.26</v>
      </c>
      <c r="I174" s="46">
        <v>788</v>
      </c>
      <c r="J174" s="53">
        <f t="shared" si="107"/>
        <v>20</v>
      </c>
      <c r="K174" s="56">
        <f t="shared" si="108"/>
        <v>20</v>
      </c>
      <c r="L174" s="57">
        <f t="shared" si="109"/>
        <v>25</v>
      </c>
      <c r="M174" s="58">
        <f t="shared" si="110"/>
        <v>7.88</v>
      </c>
      <c r="N174" s="38">
        <f t="shared" si="100"/>
        <v>16803</v>
      </c>
      <c r="O174" s="63">
        <f t="shared" si="105"/>
        <v>6797</v>
      </c>
      <c r="P174" s="64">
        <f t="shared" si="106"/>
        <v>0.28800847457627121</v>
      </c>
      <c r="Q174" s="33"/>
      <c r="S174" s="117">
        <f t="shared" ref="S174:S184" si="119">T174-AD174</f>
        <v>0</v>
      </c>
      <c r="T174" s="117">
        <f t="shared" si="117"/>
        <v>8930273</v>
      </c>
      <c r="U174" s="151" t="s">
        <v>890</v>
      </c>
      <c r="V174" s="152">
        <v>20</v>
      </c>
      <c r="W174" s="6">
        <v>861</v>
      </c>
      <c r="Y174" s="302">
        <f t="shared" si="98"/>
        <v>22816</v>
      </c>
      <c r="Z174" s="302"/>
      <c r="AA174" s="169">
        <f t="shared" si="90"/>
        <v>1.02</v>
      </c>
      <c r="AB174" s="168">
        <f t="shared" si="99"/>
        <v>3.4361851332398219E-2</v>
      </c>
      <c r="AC174" s="209">
        <f t="shared" si="115"/>
        <v>23600</v>
      </c>
      <c r="AD174" s="151" t="s">
        <v>890</v>
      </c>
      <c r="AE174" s="205">
        <v>20</v>
      </c>
      <c r="AF174" s="206">
        <v>927</v>
      </c>
      <c r="AG174" s="136">
        <f t="shared" si="84"/>
        <v>0.26</v>
      </c>
      <c r="AH174" s="168">
        <f t="shared" si="92"/>
        <v>7.6655052264808399E-2</v>
      </c>
      <c r="AI174" s="212">
        <f t="shared" si="93"/>
        <v>3.4361851332398219E-2</v>
      </c>
      <c r="AJ174" s="212">
        <f t="shared" si="94"/>
        <v>-4.229320093241018E-2</v>
      </c>
    </row>
    <row r="175" spans="1:36" ht="12.95" customHeight="1" x14ac:dyDescent="0.2">
      <c r="A175" s="105">
        <f t="shared" si="111"/>
        <v>0.1</v>
      </c>
      <c r="B175" s="106">
        <f t="shared" si="89"/>
        <v>30600</v>
      </c>
      <c r="C175" s="28">
        <v>8930274</v>
      </c>
      <c r="D175" s="108">
        <f t="shared" si="118"/>
        <v>29900</v>
      </c>
      <c r="E175" s="180"/>
      <c r="F175" s="155" t="s">
        <v>693</v>
      </c>
      <c r="G175" s="43">
        <v>20</v>
      </c>
      <c r="H175" s="60">
        <v>0.26</v>
      </c>
      <c r="I175" s="46">
        <v>1023</v>
      </c>
      <c r="J175" s="53">
        <f t="shared" si="107"/>
        <v>20</v>
      </c>
      <c r="K175" s="56">
        <f t="shared" si="108"/>
        <v>20</v>
      </c>
      <c r="L175" s="57">
        <f t="shared" si="109"/>
        <v>25</v>
      </c>
      <c r="M175" s="58">
        <f t="shared" si="110"/>
        <v>10.23</v>
      </c>
      <c r="N175" s="38">
        <f t="shared" si="100"/>
        <v>21650</v>
      </c>
      <c r="O175" s="63">
        <f t="shared" si="105"/>
        <v>8950</v>
      </c>
      <c r="P175" s="64">
        <f t="shared" si="106"/>
        <v>0.29248366013071897</v>
      </c>
      <c r="Q175" s="33"/>
      <c r="S175" s="117">
        <f t="shared" si="119"/>
        <v>0</v>
      </c>
      <c r="T175" s="117">
        <f t="shared" si="117"/>
        <v>8930274</v>
      </c>
      <c r="U175" s="151" t="s">
        <v>891</v>
      </c>
      <c r="V175" s="152">
        <v>20</v>
      </c>
      <c r="W175" s="6">
        <v>1117</v>
      </c>
      <c r="Y175" s="302">
        <f t="shared" si="98"/>
        <v>29600</v>
      </c>
      <c r="Z175" s="302"/>
      <c r="AA175" s="169">
        <f t="shared" si="90"/>
        <v>1.02</v>
      </c>
      <c r="AB175" s="168">
        <f t="shared" si="99"/>
        <v>3.3783783783783772E-2</v>
      </c>
      <c r="AC175" s="209">
        <f t="shared" si="115"/>
        <v>30600</v>
      </c>
      <c r="AD175" s="151" t="s">
        <v>891</v>
      </c>
      <c r="AE175" s="205">
        <v>20</v>
      </c>
      <c r="AF175" s="206">
        <v>1203</v>
      </c>
      <c r="AG175" s="136">
        <f t="shared" si="84"/>
        <v>0.26</v>
      </c>
      <c r="AH175" s="168">
        <f t="shared" si="92"/>
        <v>7.6991942703670491E-2</v>
      </c>
      <c r="AI175" s="212">
        <f t="shared" si="93"/>
        <v>3.3783783783783772E-2</v>
      </c>
      <c r="AJ175" s="212">
        <f t="shared" si="94"/>
        <v>-4.3208158919886719E-2</v>
      </c>
    </row>
    <row r="176" spans="1:36" ht="12.95" customHeight="1" x14ac:dyDescent="0.2">
      <c r="A176" s="105">
        <f t="shared" si="111"/>
        <v>0.1</v>
      </c>
      <c r="B176" s="106">
        <f t="shared" si="89"/>
        <v>47700</v>
      </c>
      <c r="C176" s="28">
        <v>8930275</v>
      </c>
      <c r="D176" s="108">
        <f t="shared" si="118"/>
        <v>46700</v>
      </c>
      <c r="E176" s="180"/>
      <c r="F176" s="155" t="s">
        <v>694</v>
      </c>
      <c r="G176" s="43">
        <v>20</v>
      </c>
      <c r="H176" s="60">
        <v>0.26</v>
      </c>
      <c r="I176" s="46">
        <v>1594</v>
      </c>
      <c r="J176" s="53">
        <f t="shared" si="107"/>
        <v>25</v>
      </c>
      <c r="K176" s="56">
        <f t="shared" si="108"/>
        <v>25</v>
      </c>
      <c r="L176" s="57">
        <f t="shared" si="109"/>
        <v>25</v>
      </c>
      <c r="M176" s="58">
        <f t="shared" si="110"/>
        <v>15.94</v>
      </c>
      <c r="N176" s="38">
        <f t="shared" si="100"/>
        <v>33564</v>
      </c>
      <c r="O176" s="63">
        <f t="shared" si="105"/>
        <v>14136</v>
      </c>
      <c r="P176" s="64">
        <f t="shared" si="106"/>
        <v>0.29635220125786166</v>
      </c>
      <c r="Q176" s="33"/>
      <c r="S176" s="117">
        <f t="shared" si="119"/>
        <v>0</v>
      </c>
      <c r="T176" s="117">
        <f t="shared" si="117"/>
        <v>8930275</v>
      </c>
      <c r="U176" s="151" t="s">
        <v>892</v>
      </c>
      <c r="V176" s="152">
        <v>20</v>
      </c>
      <c r="W176" s="6">
        <v>1739</v>
      </c>
      <c r="Y176" s="302">
        <f t="shared" si="98"/>
        <v>46083</v>
      </c>
      <c r="Z176" s="302"/>
      <c r="AA176" s="169">
        <f t="shared" si="90"/>
        <v>1.02</v>
      </c>
      <c r="AB176" s="168">
        <f t="shared" si="99"/>
        <v>3.5088861402252425E-2</v>
      </c>
      <c r="AC176" s="209">
        <f t="shared" si="115"/>
        <v>47700</v>
      </c>
      <c r="AD176" s="151" t="s">
        <v>892</v>
      </c>
      <c r="AE176" s="205">
        <v>20</v>
      </c>
      <c r="AF176" s="206">
        <v>1872</v>
      </c>
      <c r="AG176" s="136">
        <f t="shared" si="84"/>
        <v>0.26</v>
      </c>
      <c r="AH176" s="168">
        <f t="shared" si="92"/>
        <v>7.6480736055204224E-2</v>
      </c>
      <c r="AI176" s="212">
        <f t="shared" si="93"/>
        <v>3.5088861402252425E-2</v>
      </c>
      <c r="AJ176" s="212">
        <f t="shared" si="94"/>
        <v>-4.1391874652951799E-2</v>
      </c>
    </row>
    <row r="177" spans="1:36" ht="12.95" customHeight="1" x14ac:dyDescent="0.2">
      <c r="A177" s="105">
        <f t="shared" si="111"/>
        <v>0.1</v>
      </c>
      <c r="B177" s="106">
        <f t="shared" si="89"/>
        <v>23400</v>
      </c>
      <c r="C177" s="28">
        <v>8930282</v>
      </c>
      <c r="D177" s="108">
        <f t="shared" si="118"/>
        <v>22900</v>
      </c>
      <c r="E177" s="180"/>
      <c r="F177" s="155" t="s">
        <v>695</v>
      </c>
      <c r="G177" s="43">
        <v>20</v>
      </c>
      <c r="H177" s="60">
        <v>0.26</v>
      </c>
      <c r="I177" s="46">
        <v>781</v>
      </c>
      <c r="J177" s="53">
        <f t="shared" si="107"/>
        <v>20</v>
      </c>
      <c r="K177" s="56">
        <f t="shared" si="108"/>
        <v>20</v>
      </c>
      <c r="L177" s="57">
        <f t="shared" si="109"/>
        <v>25</v>
      </c>
      <c r="M177" s="58">
        <f t="shared" si="110"/>
        <v>7.81</v>
      </c>
      <c r="N177" s="38">
        <f t="shared" si="100"/>
        <v>16659</v>
      </c>
      <c r="O177" s="63">
        <f t="shared" si="105"/>
        <v>6741</v>
      </c>
      <c r="P177" s="64">
        <f t="shared" si="106"/>
        <v>0.28807692307692306</v>
      </c>
      <c r="Q177" s="33"/>
      <c r="S177" s="117">
        <f t="shared" si="119"/>
        <v>0</v>
      </c>
      <c r="T177" s="117">
        <f t="shared" si="117"/>
        <v>8930282</v>
      </c>
      <c r="U177" s="151" t="s">
        <v>893</v>
      </c>
      <c r="V177" s="152">
        <v>20</v>
      </c>
      <c r="W177" s="6">
        <v>853</v>
      </c>
      <c r="Y177" s="302">
        <f t="shared" si="98"/>
        <v>22604</v>
      </c>
      <c r="Z177" s="302"/>
      <c r="AA177" s="169">
        <f t="shared" si="90"/>
        <v>1.02</v>
      </c>
      <c r="AB177" s="168">
        <f t="shared" si="99"/>
        <v>3.5215006193594078E-2</v>
      </c>
      <c r="AC177" s="209">
        <f t="shared" si="115"/>
        <v>23400</v>
      </c>
      <c r="AD177" s="151" t="s">
        <v>893</v>
      </c>
      <c r="AE177" s="205">
        <v>20</v>
      </c>
      <c r="AF177" s="206">
        <v>919</v>
      </c>
      <c r="AG177" s="136">
        <f t="shared" si="84"/>
        <v>0.26</v>
      </c>
      <c r="AH177" s="168">
        <f t="shared" si="92"/>
        <v>7.73739742086752E-2</v>
      </c>
      <c r="AI177" s="212">
        <f t="shared" si="93"/>
        <v>3.5215006193594078E-2</v>
      </c>
      <c r="AJ177" s="212">
        <f t="shared" si="94"/>
        <v>-4.2158968015081122E-2</v>
      </c>
    </row>
    <row r="178" spans="1:36" ht="12.95" customHeight="1" x14ac:dyDescent="0.2">
      <c r="A178" s="105">
        <f t="shared" si="111"/>
        <v>0.1</v>
      </c>
      <c r="B178" s="106">
        <f t="shared" si="89"/>
        <v>30000</v>
      </c>
      <c r="C178" s="28">
        <v>8930283</v>
      </c>
      <c r="D178" s="108">
        <f t="shared" si="118"/>
        <v>29300</v>
      </c>
      <c r="E178" s="180"/>
      <c r="F178" s="155" t="s">
        <v>696</v>
      </c>
      <c r="G178" s="43">
        <v>20</v>
      </c>
      <c r="H178" s="60">
        <v>0.26</v>
      </c>
      <c r="I178" s="46">
        <v>1005</v>
      </c>
      <c r="J178" s="53">
        <f t="shared" si="107"/>
        <v>20</v>
      </c>
      <c r="K178" s="56">
        <f t="shared" si="108"/>
        <v>20</v>
      </c>
      <c r="L178" s="57">
        <f t="shared" si="109"/>
        <v>25</v>
      </c>
      <c r="M178" s="58">
        <f t="shared" si="110"/>
        <v>10.050000000000001</v>
      </c>
      <c r="N178" s="38">
        <f t="shared" si="100"/>
        <v>21279</v>
      </c>
      <c r="O178" s="63">
        <f t="shared" si="105"/>
        <v>8721</v>
      </c>
      <c r="P178" s="64">
        <f t="shared" si="106"/>
        <v>0.29070000000000001</v>
      </c>
      <c r="Q178" s="33"/>
      <c r="S178" s="117">
        <f t="shared" si="119"/>
        <v>0</v>
      </c>
      <c r="T178" s="117">
        <f t="shared" si="117"/>
        <v>8930283</v>
      </c>
      <c r="U178" s="151" t="s">
        <v>894</v>
      </c>
      <c r="V178" s="152">
        <v>20</v>
      </c>
      <c r="W178" s="6">
        <v>1098</v>
      </c>
      <c r="Y178" s="302">
        <f t="shared" si="98"/>
        <v>29096</v>
      </c>
      <c r="Z178" s="302"/>
      <c r="AA178" s="169">
        <f t="shared" si="90"/>
        <v>1.02</v>
      </c>
      <c r="AB178" s="168">
        <f t="shared" si="99"/>
        <v>3.1069562826505415E-2</v>
      </c>
      <c r="AC178" s="209">
        <f>CEILING((AF178*$AD$9),100)-200</f>
        <v>30000</v>
      </c>
      <c r="AD178" s="151" t="s">
        <v>894</v>
      </c>
      <c r="AE178" s="205">
        <v>20</v>
      </c>
      <c r="AF178" s="206">
        <v>1182</v>
      </c>
      <c r="AG178" s="136">
        <f t="shared" si="84"/>
        <v>0.26</v>
      </c>
      <c r="AH178" s="168">
        <f t="shared" si="92"/>
        <v>7.6502732240437243E-2</v>
      </c>
      <c r="AI178" s="212">
        <f t="shared" si="93"/>
        <v>3.1069562826505415E-2</v>
      </c>
      <c r="AJ178" s="212">
        <f t="shared" si="94"/>
        <v>-4.5433169413931829E-2</v>
      </c>
    </row>
    <row r="179" spans="1:36" ht="12.95" customHeight="1" x14ac:dyDescent="0.2">
      <c r="A179" s="105">
        <f t="shared" si="111"/>
        <v>0.1</v>
      </c>
      <c r="B179" s="106">
        <f t="shared" si="89"/>
        <v>37200</v>
      </c>
      <c r="C179" s="28">
        <v>8930284</v>
      </c>
      <c r="D179" s="108">
        <f t="shared" si="118"/>
        <v>36400</v>
      </c>
      <c r="E179" s="180"/>
      <c r="F179" s="155" t="s">
        <v>697</v>
      </c>
      <c r="G179" s="43">
        <v>20</v>
      </c>
      <c r="H179" s="60">
        <v>0.26</v>
      </c>
      <c r="I179" s="46">
        <v>1244</v>
      </c>
      <c r="J179" s="53">
        <f t="shared" si="107"/>
        <v>20</v>
      </c>
      <c r="K179" s="56">
        <f t="shared" si="108"/>
        <v>20</v>
      </c>
      <c r="L179" s="57">
        <f t="shared" si="109"/>
        <v>25</v>
      </c>
      <c r="M179" s="58">
        <f t="shared" si="110"/>
        <v>12.44</v>
      </c>
      <c r="N179" s="38">
        <f t="shared" si="100"/>
        <v>26208</v>
      </c>
      <c r="O179" s="63">
        <f t="shared" si="105"/>
        <v>10992</v>
      </c>
      <c r="P179" s="64">
        <f t="shared" si="106"/>
        <v>0.29548387096774192</v>
      </c>
      <c r="Q179" s="33"/>
      <c r="S179" s="117">
        <f t="shared" si="119"/>
        <v>0</v>
      </c>
      <c r="T179" s="117">
        <f t="shared" si="117"/>
        <v>8930284</v>
      </c>
      <c r="U179" s="151" t="s">
        <v>895</v>
      </c>
      <c r="V179" s="152">
        <v>20</v>
      </c>
      <c r="W179" s="6">
        <v>1358</v>
      </c>
      <c r="Y179" s="302">
        <f t="shared" si="98"/>
        <v>35986</v>
      </c>
      <c r="Z179" s="302"/>
      <c r="AA179" s="169">
        <f t="shared" si="90"/>
        <v>1.02</v>
      </c>
      <c r="AB179" s="168">
        <f t="shared" si="99"/>
        <v>3.3735341521702988E-2</v>
      </c>
      <c r="AC179" s="209">
        <f t="shared" si="115"/>
        <v>37200</v>
      </c>
      <c r="AD179" s="151" t="s">
        <v>895</v>
      </c>
      <c r="AE179" s="205">
        <v>20</v>
      </c>
      <c r="AF179" s="206">
        <v>1461</v>
      </c>
      <c r="AG179" s="136">
        <f t="shared" si="84"/>
        <v>0.26</v>
      </c>
      <c r="AH179" s="168">
        <f t="shared" si="92"/>
        <v>7.5846833578792294E-2</v>
      </c>
      <c r="AI179" s="212">
        <f t="shared" si="93"/>
        <v>3.3735341521702988E-2</v>
      </c>
      <c r="AJ179" s="212">
        <f t="shared" si="94"/>
        <v>-4.2111492057089306E-2</v>
      </c>
    </row>
    <row r="180" spans="1:36" ht="12.95" customHeight="1" x14ac:dyDescent="0.2">
      <c r="A180" s="105">
        <f t="shared" si="111"/>
        <v>0.1</v>
      </c>
      <c r="B180" s="106">
        <f t="shared" si="89"/>
        <v>56900</v>
      </c>
      <c r="C180" s="28">
        <v>8930285</v>
      </c>
      <c r="D180" s="108">
        <f t="shared" si="118"/>
        <v>55700</v>
      </c>
      <c r="E180" s="180"/>
      <c r="F180" s="155" t="s">
        <v>698</v>
      </c>
      <c r="G180" s="43">
        <v>20</v>
      </c>
      <c r="H180" s="60">
        <v>0.26</v>
      </c>
      <c r="I180" s="46">
        <v>1901</v>
      </c>
      <c r="J180" s="53">
        <f t="shared" si="107"/>
        <v>25</v>
      </c>
      <c r="K180" s="56">
        <f t="shared" si="108"/>
        <v>25</v>
      </c>
      <c r="L180" s="57">
        <f t="shared" si="109"/>
        <v>25</v>
      </c>
      <c r="M180" s="58">
        <f t="shared" si="110"/>
        <v>19.010000000000002</v>
      </c>
      <c r="N180" s="38">
        <f t="shared" si="100"/>
        <v>39896</v>
      </c>
      <c r="O180" s="63">
        <f t="shared" si="105"/>
        <v>17004</v>
      </c>
      <c r="P180" s="64">
        <f t="shared" si="106"/>
        <v>0.29884007029876974</v>
      </c>
      <c r="Q180" s="33"/>
      <c r="S180" s="117">
        <f t="shared" si="119"/>
        <v>0</v>
      </c>
      <c r="T180" s="117">
        <f t="shared" si="117"/>
        <v>8930285</v>
      </c>
      <c r="U180" s="151" t="s">
        <v>896</v>
      </c>
      <c r="V180" s="152">
        <v>20</v>
      </c>
      <c r="W180" s="6">
        <v>2075</v>
      </c>
      <c r="Y180" s="302">
        <f t="shared" si="98"/>
        <v>54987</v>
      </c>
      <c r="Z180" s="302"/>
      <c r="AA180" s="169">
        <f t="shared" si="90"/>
        <v>1.02</v>
      </c>
      <c r="AB180" s="168">
        <f t="shared" si="99"/>
        <v>3.4790041282484863E-2</v>
      </c>
      <c r="AC180" s="209">
        <f t="shared" si="115"/>
        <v>56900</v>
      </c>
      <c r="AD180" s="151" t="s">
        <v>896</v>
      </c>
      <c r="AE180" s="205">
        <v>20</v>
      </c>
      <c r="AF180" s="206">
        <v>2233</v>
      </c>
      <c r="AG180" s="136">
        <f t="shared" si="84"/>
        <v>0.26</v>
      </c>
      <c r="AH180" s="168">
        <f t="shared" si="92"/>
        <v>7.6144578313253053E-2</v>
      </c>
      <c r="AI180" s="212">
        <f t="shared" si="93"/>
        <v>3.4790041282484863E-2</v>
      </c>
      <c r="AJ180" s="212">
        <f t="shared" si="94"/>
        <v>-4.135453703076819E-2</v>
      </c>
    </row>
    <row r="181" spans="1:36" ht="12.95" customHeight="1" x14ac:dyDescent="0.2">
      <c r="A181" s="105">
        <f t="shared" si="111"/>
        <v>0.1</v>
      </c>
      <c r="B181" s="106">
        <f t="shared" si="89"/>
        <v>790</v>
      </c>
      <c r="C181" s="28">
        <v>8930308</v>
      </c>
      <c r="D181" s="113">
        <f t="shared" ref="D181:D217" si="120">B181</f>
        <v>790</v>
      </c>
      <c r="E181" s="180"/>
      <c r="F181" s="155" t="s">
        <v>170</v>
      </c>
      <c r="G181" s="43">
        <v>20</v>
      </c>
      <c r="H181" s="60">
        <v>0.26</v>
      </c>
      <c r="I181" s="46">
        <v>23</v>
      </c>
      <c r="J181" s="53">
        <f t="shared" si="107"/>
        <v>12</v>
      </c>
      <c r="K181" s="56">
        <f t="shared" si="108"/>
        <v>20</v>
      </c>
      <c r="L181" s="57">
        <f t="shared" si="109"/>
        <v>25</v>
      </c>
      <c r="M181" s="58">
        <f t="shared" si="110"/>
        <v>0.23</v>
      </c>
      <c r="N181" s="38">
        <f t="shared" si="100"/>
        <v>805</v>
      </c>
      <c r="O181" s="63">
        <f t="shared" si="105"/>
        <v>-15</v>
      </c>
      <c r="P181" s="64">
        <f t="shared" si="106"/>
        <v>-1.8987341772151899E-2</v>
      </c>
      <c r="Q181" s="33"/>
      <c r="S181" s="117">
        <f t="shared" si="119"/>
        <v>0</v>
      </c>
      <c r="T181" s="117">
        <f t="shared" si="117"/>
        <v>8930308</v>
      </c>
      <c r="U181" s="151" t="s">
        <v>897</v>
      </c>
      <c r="V181" s="152">
        <v>20</v>
      </c>
      <c r="W181" s="6">
        <v>26</v>
      </c>
      <c r="Y181" s="302">
        <f t="shared" si="98"/>
        <v>688</v>
      </c>
      <c r="Z181" s="302"/>
      <c r="AA181" s="169">
        <v>1.1000000000000001</v>
      </c>
      <c r="AB181" s="168">
        <f t="shared" si="99"/>
        <v>0.14825581395348841</v>
      </c>
      <c r="AC181" s="209">
        <f>CEILING((AF181*$AD$9),100)-10</f>
        <v>790</v>
      </c>
      <c r="AD181" s="151" t="s">
        <v>897</v>
      </c>
      <c r="AE181" s="205">
        <v>20</v>
      </c>
      <c r="AF181" s="206">
        <v>29</v>
      </c>
      <c r="AG181" s="136">
        <f t="shared" si="84"/>
        <v>0.26</v>
      </c>
      <c r="AH181" s="168">
        <f t="shared" si="92"/>
        <v>0.11538461538461542</v>
      </c>
      <c r="AI181" s="212">
        <f t="shared" si="93"/>
        <v>0.14825581395348841</v>
      </c>
      <c r="AJ181" s="212">
        <f t="shared" si="94"/>
        <v>3.2871198568872995E-2</v>
      </c>
    </row>
    <row r="182" spans="1:36" ht="12.95" customHeight="1" x14ac:dyDescent="0.2">
      <c r="A182" s="105">
        <f t="shared" si="111"/>
        <v>0.1</v>
      </c>
      <c r="B182" s="106">
        <f t="shared" si="89"/>
        <v>790</v>
      </c>
      <c r="C182" s="28">
        <v>8930312</v>
      </c>
      <c r="D182" s="113">
        <f t="shared" si="120"/>
        <v>790</v>
      </c>
      <c r="E182" s="180"/>
      <c r="F182" s="155" t="s">
        <v>171</v>
      </c>
      <c r="G182" s="43">
        <v>20</v>
      </c>
      <c r="H182" s="60">
        <v>0.26</v>
      </c>
      <c r="I182" s="46">
        <v>24</v>
      </c>
      <c r="J182" s="53">
        <f t="shared" si="107"/>
        <v>12</v>
      </c>
      <c r="K182" s="56">
        <f t="shared" si="108"/>
        <v>20</v>
      </c>
      <c r="L182" s="57">
        <f t="shared" si="109"/>
        <v>25</v>
      </c>
      <c r="M182" s="58">
        <f t="shared" si="110"/>
        <v>0.24</v>
      </c>
      <c r="N182" s="38">
        <f t="shared" si="100"/>
        <v>825</v>
      </c>
      <c r="O182" s="63">
        <f t="shared" si="105"/>
        <v>-35</v>
      </c>
      <c r="P182" s="64">
        <f t="shared" si="106"/>
        <v>-4.4303797468354431E-2</v>
      </c>
      <c r="Q182" s="33"/>
      <c r="S182" s="117">
        <f t="shared" si="119"/>
        <v>0</v>
      </c>
      <c r="T182" s="117">
        <f t="shared" si="117"/>
        <v>8930312</v>
      </c>
      <c r="U182" s="151" t="s">
        <v>898</v>
      </c>
      <c r="V182" s="152">
        <v>20</v>
      </c>
      <c r="W182" s="6">
        <v>27</v>
      </c>
      <c r="Y182" s="302">
        <f t="shared" si="98"/>
        <v>715</v>
      </c>
      <c r="Z182" s="302"/>
      <c r="AA182" s="169">
        <f t="shared" si="90"/>
        <v>1.1000000000000001</v>
      </c>
      <c r="AB182" s="168">
        <f t="shared" si="99"/>
        <v>0.10489510489510478</v>
      </c>
      <c r="AC182" s="209">
        <f>CEILING((AF182*$AD$9),100)-10</f>
        <v>790</v>
      </c>
      <c r="AD182" s="151" t="s">
        <v>898</v>
      </c>
      <c r="AE182" s="205">
        <v>20</v>
      </c>
      <c r="AF182" s="206">
        <v>30</v>
      </c>
      <c r="AG182" s="136">
        <f t="shared" si="84"/>
        <v>0.26</v>
      </c>
      <c r="AH182" s="168">
        <f t="shared" si="92"/>
        <v>0.11111111111111116</v>
      </c>
      <c r="AI182" s="212">
        <f t="shared" si="93"/>
        <v>0.10489510489510478</v>
      </c>
      <c r="AJ182" s="212">
        <f t="shared" si="94"/>
        <v>-6.2160062160063756E-3</v>
      </c>
    </row>
    <row r="183" spans="1:36" ht="12.95" customHeight="1" x14ac:dyDescent="0.2">
      <c r="A183" s="105">
        <f t="shared" si="111"/>
        <v>0.1</v>
      </c>
      <c r="B183" s="106">
        <f t="shared" si="89"/>
        <v>1200</v>
      </c>
      <c r="C183" s="28">
        <v>8930319</v>
      </c>
      <c r="D183" s="113">
        <f t="shared" si="120"/>
        <v>1200</v>
      </c>
      <c r="E183" s="180"/>
      <c r="F183" s="155" t="s">
        <v>172</v>
      </c>
      <c r="G183" s="43">
        <v>20</v>
      </c>
      <c r="H183" s="60">
        <v>0.26</v>
      </c>
      <c r="I183" s="46">
        <v>36</v>
      </c>
      <c r="J183" s="53">
        <f t="shared" si="107"/>
        <v>12</v>
      </c>
      <c r="K183" s="56">
        <f t="shared" si="108"/>
        <v>20</v>
      </c>
      <c r="L183" s="57">
        <f t="shared" si="109"/>
        <v>25</v>
      </c>
      <c r="M183" s="58">
        <f t="shared" si="110"/>
        <v>0.36</v>
      </c>
      <c r="N183" s="38">
        <f t="shared" si="100"/>
        <v>1073</v>
      </c>
      <c r="O183" s="63">
        <f t="shared" si="105"/>
        <v>127</v>
      </c>
      <c r="P183" s="64">
        <f t="shared" si="106"/>
        <v>0.10583333333333333</v>
      </c>
      <c r="Q183" s="33"/>
      <c r="S183" s="117">
        <f t="shared" si="119"/>
        <v>0</v>
      </c>
      <c r="T183" s="117">
        <f t="shared" si="117"/>
        <v>8930319</v>
      </c>
      <c r="U183" s="151" t="s">
        <v>899</v>
      </c>
      <c r="V183" s="152">
        <v>20</v>
      </c>
      <c r="W183" s="6">
        <v>42</v>
      </c>
      <c r="Y183" s="302">
        <f t="shared" si="98"/>
        <v>1112</v>
      </c>
      <c r="Z183" s="302"/>
      <c r="AA183" s="169">
        <f t="shared" si="90"/>
        <v>1.1000000000000001</v>
      </c>
      <c r="AB183" s="168">
        <f t="shared" si="99"/>
        <v>7.9136690647481966E-2</v>
      </c>
      <c r="AC183" s="209">
        <f>CEILING((AF183*$AD$9),100)-0</f>
        <v>1200</v>
      </c>
      <c r="AD183" s="151" t="s">
        <v>899</v>
      </c>
      <c r="AE183" s="205">
        <v>20</v>
      </c>
      <c r="AF183" s="206">
        <v>45</v>
      </c>
      <c r="AG183" s="136">
        <f t="shared" si="84"/>
        <v>0.26</v>
      </c>
      <c r="AH183" s="168">
        <f t="shared" si="92"/>
        <v>7.1428571428571397E-2</v>
      </c>
      <c r="AI183" s="212">
        <f t="shared" si="93"/>
        <v>7.9136690647481966E-2</v>
      </c>
      <c r="AJ183" s="212">
        <f t="shared" si="94"/>
        <v>7.7081192189105696E-3</v>
      </c>
    </row>
    <row r="184" spans="1:36" ht="12.95" customHeight="1" x14ac:dyDescent="0.2">
      <c r="A184" s="105">
        <f t="shared" si="111"/>
        <v>0.1</v>
      </c>
      <c r="B184" s="106">
        <f t="shared" si="89"/>
        <v>1590</v>
      </c>
      <c r="C184" s="28">
        <v>8930325</v>
      </c>
      <c r="D184" s="113">
        <f t="shared" si="120"/>
        <v>1590</v>
      </c>
      <c r="E184" s="180"/>
      <c r="F184" s="155" t="s">
        <v>173</v>
      </c>
      <c r="G184" s="43">
        <v>20</v>
      </c>
      <c r="H184" s="60">
        <v>0.26</v>
      </c>
      <c r="I184" s="46">
        <v>49</v>
      </c>
      <c r="J184" s="53">
        <f t="shared" si="107"/>
        <v>12</v>
      </c>
      <c r="K184" s="56">
        <f t="shared" si="108"/>
        <v>20</v>
      </c>
      <c r="L184" s="57">
        <f t="shared" si="109"/>
        <v>25</v>
      </c>
      <c r="M184" s="58">
        <f t="shared" si="110"/>
        <v>0.49</v>
      </c>
      <c r="N184" s="38">
        <f t="shared" si="100"/>
        <v>1341</v>
      </c>
      <c r="O184" s="63">
        <f t="shared" si="105"/>
        <v>249</v>
      </c>
      <c r="P184" s="64">
        <f t="shared" si="106"/>
        <v>0.15660377358490565</v>
      </c>
      <c r="Q184" s="33"/>
      <c r="S184" s="117">
        <f t="shared" si="119"/>
        <v>0</v>
      </c>
      <c r="T184" s="117">
        <f t="shared" si="117"/>
        <v>8930325</v>
      </c>
      <c r="U184" s="151" t="s">
        <v>900</v>
      </c>
      <c r="V184" s="152">
        <v>20</v>
      </c>
      <c r="W184" s="6">
        <v>55</v>
      </c>
      <c r="Y184" s="302">
        <f t="shared" si="98"/>
        <v>1457</v>
      </c>
      <c r="Z184" s="302"/>
      <c r="AA184" s="169">
        <v>1.07</v>
      </c>
      <c r="AB184" s="168">
        <f t="shared" si="99"/>
        <v>9.1283459162663005E-2</v>
      </c>
      <c r="AC184" s="209">
        <f t="shared" ref="AC184:AC208" si="121">CEILING((AF184*$AD$9),100)-10</f>
        <v>1590</v>
      </c>
      <c r="AD184" s="151" t="s">
        <v>900</v>
      </c>
      <c r="AE184" s="205">
        <v>20</v>
      </c>
      <c r="AF184" s="206">
        <v>61</v>
      </c>
      <c r="AG184" s="136">
        <f t="shared" si="84"/>
        <v>0.26</v>
      </c>
      <c r="AH184" s="168">
        <f t="shared" si="92"/>
        <v>0.10909090909090913</v>
      </c>
      <c r="AI184" s="212">
        <f t="shared" si="93"/>
        <v>9.1283459162663005E-2</v>
      </c>
      <c r="AJ184" s="212">
        <f t="shared" si="94"/>
        <v>-1.7807449928246122E-2</v>
      </c>
    </row>
    <row r="185" spans="1:36" ht="12.95" customHeight="1" x14ac:dyDescent="0.2">
      <c r="A185" s="105">
        <v>0.1</v>
      </c>
      <c r="B185" s="106">
        <f t="shared" si="89"/>
        <v>2190</v>
      </c>
      <c r="C185" s="28">
        <v>8930326</v>
      </c>
      <c r="D185" s="113">
        <f t="shared" si="120"/>
        <v>2190</v>
      </c>
      <c r="E185" s="180"/>
      <c r="F185" s="155" t="s">
        <v>1313</v>
      </c>
      <c r="G185" s="43"/>
      <c r="H185" s="60"/>
      <c r="I185" s="46"/>
      <c r="J185" s="53"/>
      <c r="K185" s="56"/>
      <c r="L185" s="57"/>
      <c r="M185" s="58"/>
      <c r="N185" s="38"/>
      <c r="O185" s="63"/>
      <c r="P185" s="64"/>
      <c r="Q185" s="33"/>
      <c r="S185" s="117"/>
      <c r="T185" s="117">
        <v>8930326</v>
      </c>
      <c r="U185" s="151" t="s">
        <v>1382</v>
      </c>
      <c r="V185" s="152" t="s">
        <v>561</v>
      </c>
      <c r="W185" s="6">
        <v>79</v>
      </c>
      <c r="Y185" s="302">
        <f t="shared" si="98"/>
        <v>2093</v>
      </c>
      <c r="Z185" s="302"/>
      <c r="AA185" s="169">
        <v>1.05</v>
      </c>
      <c r="AB185" s="168">
        <f t="shared" si="99"/>
        <v>4.6344959388437745E-2</v>
      </c>
      <c r="AC185" s="209">
        <f t="shared" si="121"/>
        <v>2190</v>
      </c>
      <c r="AD185" s="151" t="s">
        <v>1382</v>
      </c>
      <c r="AE185" s="205" t="s">
        <v>561</v>
      </c>
      <c r="AF185" s="206">
        <v>85</v>
      </c>
      <c r="AG185" s="136">
        <f t="shared" si="84"/>
        <v>0.26</v>
      </c>
      <c r="AH185" s="168">
        <f t="shared" si="92"/>
        <v>7.5949367088607556E-2</v>
      </c>
      <c r="AI185" s="212">
        <f t="shared" si="93"/>
        <v>4.6344959388437745E-2</v>
      </c>
      <c r="AJ185" s="212">
        <f t="shared" si="94"/>
        <v>-2.960440770016981E-2</v>
      </c>
    </row>
    <row r="186" spans="1:36" ht="12.95" customHeight="1" x14ac:dyDescent="0.2">
      <c r="A186" s="105">
        <f>IF(H182&lt;19%,0.05,0.1)</f>
        <v>0.1</v>
      </c>
      <c r="B186" s="106">
        <f t="shared" si="89"/>
        <v>1990</v>
      </c>
      <c r="C186" s="28">
        <v>8930331</v>
      </c>
      <c r="D186" s="113">
        <f t="shared" si="120"/>
        <v>1990</v>
      </c>
      <c r="E186" s="180"/>
      <c r="F186" s="186" t="s">
        <v>471</v>
      </c>
      <c r="G186" s="43">
        <v>20</v>
      </c>
      <c r="H186" s="60">
        <v>0.26</v>
      </c>
      <c r="I186" s="46">
        <v>63</v>
      </c>
      <c r="J186" s="53">
        <f t="shared" si="107"/>
        <v>12</v>
      </c>
      <c r="K186" s="56">
        <f t="shared" si="108"/>
        <v>20</v>
      </c>
      <c r="L186" s="57">
        <f t="shared" si="109"/>
        <v>25</v>
      </c>
      <c r="M186" s="58">
        <f t="shared" si="110"/>
        <v>0.63</v>
      </c>
      <c r="N186" s="38">
        <f t="shared" si="100"/>
        <v>1630</v>
      </c>
      <c r="O186" s="63">
        <f t="shared" si="105"/>
        <v>360</v>
      </c>
      <c r="P186" s="64">
        <f t="shared" si="106"/>
        <v>0.18090452261306533</v>
      </c>
      <c r="Q186" s="33"/>
      <c r="S186" s="117">
        <f t="shared" ref="S186:S194" si="122">T186-AD186</f>
        <v>0</v>
      </c>
      <c r="T186" s="117">
        <f t="shared" si="117"/>
        <v>8930331</v>
      </c>
      <c r="U186" s="151" t="s">
        <v>901</v>
      </c>
      <c r="V186" s="152">
        <v>20</v>
      </c>
      <c r="W186" s="6">
        <v>70</v>
      </c>
      <c r="Y186" s="302">
        <f t="shared" si="98"/>
        <v>1854</v>
      </c>
      <c r="Z186" s="302"/>
      <c r="AA186" s="169">
        <v>1.05</v>
      </c>
      <c r="AB186" s="168">
        <f t="shared" si="99"/>
        <v>7.3354908306364708E-2</v>
      </c>
      <c r="AC186" s="209">
        <f t="shared" si="121"/>
        <v>1990</v>
      </c>
      <c r="AD186" s="151" t="s">
        <v>901</v>
      </c>
      <c r="AE186" s="205">
        <v>20</v>
      </c>
      <c r="AF186" s="206">
        <v>76</v>
      </c>
      <c r="AG186" s="136">
        <f t="shared" si="84"/>
        <v>0.26</v>
      </c>
      <c r="AH186" s="168">
        <f t="shared" si="92"/>
        <v>8.5714285714285632E-2</v>
      </c>
      <c r="AI186" s="212">
        <f t="shared" si="93"/>
        <v>7.3354908306364708E-2</v>
      </c>
      <c r="AJ186" s="212">
        <f t="shared" si="94"/>
        <v>-1.2359377407920924E-2</v>
      </c>
    </row>
    <row r="187" spans="1:36" ht="12.95" customHeight="1" x14ac:dyDescent="0.2">
      <c r="A187" s="105">
        <f>IF(H183&lt;19%,0.05,0.1)</f>
        <v>0.1</v>
      </c>
      <c r="B187" s="106">
        <f t="shared" si="89"/>
        <v>2100</v>
      </c>
      <c r="C187" s="28">
        <v>8930332</v>
      </c>
      <c r="D187" s="113">
        <f t="shared" si="120"/>
        <v>2100</v>
      </c>
      <c r="E187" s="332" t="s">
        <v>472</v>
      </c>
      <c r="F187" s="333"/>
      <c r="G187" s="43">
        <v>20</v>
      </c>
      <c r="H187" s="60">
        <v>0.26</v>
      </c>
      <c r="I187" s="46">
        <v>68</v>
      </c>
      <c r="J187" s="53">
        <f t="shared" si="107"/>
        <v>12</v>
      </c>
      <c r="K187" s="56">
        <f t="shared" si="108"/>
        <v>20</v>
      </c>
      <c r="L187" s="57">
        <f t="shared" si="109"/>
        <v>25</v>
      </c>
      <c r="M187" s="58">
        <f t="shared" si="110"/>
        <v>0.68</v>
      </c>
      <c r="N187" s="38">
        <f t="shared" si="100"/>
        <v>1733</v>
      </c>
      <c r="O187" s="63">
        <f t="shared" si="105"/>
        <v>367</v>
      </c>
      <c r="P187" s="64">
        <f t="shared" si="106"/>
        <v>0.17476190476190476</v>
      </c>
      <c r="Q187" s="33"/>
      <c r="S187" s="117">
        <f t="shared" si="122"/>
        <v>0</v>
      </c>
      <c r="T187" s="117">
        <f t="shared" si="117"/>
        <v>8930332</v>
      </c>
      <c r="U187" s="151" t="s">
        <v>902</v>
      </c>
      <c r="V187" s="152">
        <v>20</v>
      </c>
      <c r="W187" s="6">
        <v>76</v>
      </c>
      <c r="Y187" s="302">
        <f t="shared" si="98"/>
        <v>2013</v>
      </c>
      <c r="Z187" s="302"/>
      <c r="AA187" s="169">
        <v>1.05</v>
      </c>
      <c r="AB187" s="168">
        <f t="shared" si="99"/>
        <v>4.3219076005961199E-2</v>
      </c>
      <c r="AC187" s="209">
        <f>CEILING((AF187*$AD$9),100)-0</f>
        <v>2100</v>
      </c>
      <c r="AD187" s="151" t="s">
        <v>902</v>
      </c>
      <c r="AE187" s="205">
        <v>20</v>
      </c>
      <c r="AF187" s="206">
        <v>82</v>
      </c>
      <c r="AG187" s="136">
        <f t="shared" si="84"/>
        <v>0.26</v>
      </c>
      <c r="AH187" s="168">
        <f t="shared" si="92"/>
        <v>7.8947368421052655E-2</v>
      </c>
      <c r="AI187" s="212">
        <f t="shared" si="93"/>
        <v>4.3219076005961199E-2</v>
      </c>
      <c r="AJ187" s="212">
        <f t="shared" si="94"/>
        <v>-3.5728292415091456E-2</v>
      </c>
    </row>
    <row r="188" spans="1:36" ht="12.95" customHeight="1" x14ac:dyDescent="0.2">
      <c r="A188" s="105">
        <f>IF(H184&lt;19%,0.05,0.1)</f>
        <v>0.1</v>
      </c>
      <c r="B188" s="106">
        <f t="shared" si="89"/>
        <v>2490</v>
      </c>
      <c r="C188" s="28">
        <v>8930341</v>
      </c>
      <c r="D188" s="113">
        <f t="shared" si="120"/>
        <v>2490</v>
      </c>
      <c r="E188" s="334" t="s">
        <v>473</v>
      </c>
      <c r="F188" s="335"/>
      <c r="G188" s="43">
        <v>20</v>
      </c>
      <c r="H188" s="60">
        <v>0.26</v>
      </c>
      <c r="I188" s="46">
        <v>79</v>
      </c>
      <c r="J188" s="53">
        <f t="shared" si="107"/>
        <v>12</v>
      </c>
      <c r="K188" s="56">
        <f t="shared" si="108"/>
        <v>20</v>
      </c>
      <c r="L188" s="57">
        <f t="shared" si="109"/>
        <v>25</v>
      </c>
      <c r="M188" s="58">
        <f t="shared" si="110"/>
        <v>0.79</v>
      </c>
      <c r="N188" s="38">
        <f t="shared" si="100"/>
        <v>1960</v>
      </c>
      <c r="O188" s="63">
        <f t="shared" si="105"/>
        <v>530</v>
      </c>
      <c r="P188" s="64">
        <f t="shared" si="106"/>
        <v>0.21285140562248997</v>
      </c>
      <c r="Q188" s="33"/>
      <c r="S188" s="117">
        <f t="shared" si="122"/>
        <v>0</v>
      </c>
      <c r="T188" s="117">
        <f t="shared" si="117"/>
        <v>8930341</v>
      </c>
      <c r="U188" s="151" t="s">
        <v>903</v>
      </c>
      <c r="V188" s="152">
        <v>20</v>
      </c>
      <c r="W188" s="6">
        <v>88</v>
      </c>
      <c r="Y188" s="302">
        <f t="shared" si="98"/>
        <v>2331</v>
      </c>
      <c r="Z188" s="302"/>
      <c r="AA188" s="169">
        <f t="shared" si="90"/>
        <v>1.05</v>
      </c>
      <c r="AB188" s="168">
        <f t="shared" si="99"/>
        <v>6.8211068211068149E-2</v>
      </c>
      <c r="AC188" s="209">
        <f t="shared" si="121"/>
        <v>2490</v>
      </c>
      <c r="AD188" s="151" t="s">
        <v>903</v>
      </c>
      <c r="AE188" s="205">
        <v>20</v>
      </c>
      <c r="AF188" s="206">
        <v>95</v>
      </c>
      <c r="AG188" s="136">
        <f t="shared" si="84"/>
        <v>0.26</v>
      </c>
      <c r="AH188" s="168">
        <f t="shared" si="92"/>
        <v>7.9545454545454586E-2</v>
      </c>
      <c r="AI188" s="212">
        <f t="shared" si="93"/>
        <v>6.8211068211068149E-2</v>
      </c>
      <c r="AJ188" s="212">
        <f t="shared" si="94"/>
        <v>-1.1334386334386437E-2</v>
      </c>
    </row>
    <row r="189" spans="1:36" ht="12.95" customHeight="1" x14ac:dyDescent="0.2">
      <c r="A189" s="105">
        <f t="shared" si="111"/>
        <v>0.1</v>
      </c>
      <c r="B189" s="106">
        <f t="shared" si="89"/>
        <v>2890</v>
      </c>
      <c r="C189" s="28">
        <v>8930342</v>
      </c>
      <c r="D189" s="113">
        <f t="shared" si="120"/>
        <v>2890</v>
      </c>
      <c r="E189" s="334" t="s">
        <v>474</v>
      </c>
      <c r="F189" s="336"/>
      <c r="G189" s="43">
        <v>20</v>
      </c>
      <c r="H189" s="60">
        <v>0.26</v>
      </c>
      <c r="I189" s="46">
        <v>94</v>
      </c>
      <c r="J189" s="53">
        <f t="shared" si="107"/>
        <v>12</v>
      </c>
      <c r="K189" s="56">
        <f t="shared" si="108"/>
        <v>20</v>
      </c>
      <c r="L189" s="57">
        <f t="shared" si="109"/>
        <v>25</v>
      </c>
      <c r="M189" s="58">
        <f t="shared" si="110"/>
        <v>0.94</v>
      </c>
      <c r="N189" s="38">
        <f t="shared" si="100"/>
        <v>2269</v>
      </c>
      <c r="O189" s="63">
        <f t="shared" si="105"/>
        <v>621</v>
      </c>
      <c r="P189" s="64">
        <f t="shared" si="106"/>
        <v>0.214878892733564</v>
      </c>
      <c r="Q189" s="33"/>
      <c r="S189" s="117">
        <f t="shared" si="122"/>
        <v>0</v>
      </c>
      <c r="T189" s="117">
        <f t="shared" si="117"/>
        <v>8930342</v>
      </c>
      <c r="U189" s="151" t="s">
        <v>904</v>
      </c>
      <c r="V189" s="152">
        <v>20</v>
      </c>
      <c r="W189" s="6">
        <v>103</v>
      </c>
      <c r="Y189" s="302">
        <f t="shared" si="98"/>
        <v>2729</v>
      </c>
      <c r="Z189" s="302"/>
      <c r="AA189" s="169">
        <f t="shared" si="90"/>
        <v>1.05</v>
      </c>
      <c r="AB189" s="168">
        <f t="shared" si="99"/>
        <v>5.8995969219494349E-2</v>
      </c>
      <c r="AC189" s="209">
        <f t="shared" si="121"/>
        <v>2890</v>
      </c>
      <c r="AD189" s="151" t="s">
        <v>904</v>
      </c>
      <c r="AE189" s="205">
        <v>20</v>
      </c>
      <c r="AF189" s="206">
        <v>110</v>
      </c>
      <c r="AG189" s="136">
        <f t="shared" si="84"/>
        <v>0.26</v>
      </c>
      <c r="AH189" s="168">
        <f t="shared" si="92"/>
        <v>6.7961165048543659E-2</v>
      </c>
      <c r="AI189" s="212">
        <f t="shared" si="93"/>
        <v>5.8995969219494349E-2</v>
      </c>
      <c r="AJ189" s="212">
        <f t="shared" si="94"/>
        <v>-8.9651958290493106E-3</v>
      </c>
    </row>
    <row r="190" spans="1:36" ht="12.95" customHeight="1" x14ac:dyDescent="0.2">
      <c r="A190" s="105">
        <f t="shared" si="111"/>
        <v>0.1</v>
      </c>
      <c r="B190" s="106">
        <f t="shared" si="89"/>
        <v>500</v>
      </c>
      <c r="C190" s="28">
        <v>8930410</v>
      </c>
      <c r="D190" s="113">
        <f t="shared" si="120"/>
        <v>500</v>
      </c>
      <c r="E190" s="180"/>
      <c r="F190" s="155" t="s">
        <v>36</v>
      </c>
      <c r="G190" s="43">
        <v>20</v>
      </c>
      <c r="H190" s="60">
        <v>0.26</v>
      </c>
      <c r="I190" s="46">
        <v>12</v>
      </c>
      <c r="J190" s="53">
        <f t="shared" si="107"/>
        <v>12</v>
      </c>
      <c r="K190" s="56">
        <f t="shared" si="108"/>
        <v>20</v>
      </c>
      <c r="L190" s="57">
        <f t="shared" si="109"/>
        <v>25</v>
      </c>
      <c r="M190" s="58">
        <f t="shared" si="110"/>
        <v>0.12</v>
      </c>
      <c r="N190" s="38">
        <f t="shared" si="100"/>
        <v>578</v>
      </c>
      <c r="O190" s="63">
        <f t="shared" si="105"/>
        <v>-78</v>
      </c>
      <c r="P190" s="64">
        <f t="shared" si="106"/>
        <v>-0.156</v>
      </c>
      <c r="Q190" s="33"/>
      <c r="S190" s="117">
        <f t="shared" si="122"/>
        <v>0</v>
      </c>
      <c r="T190" s="117">
        <f t="shared" si="117"/>
        <v>8930410</v>
      </c>
      <c r="U190" s="151" t="s">
        <v>905</v>
      </c>
      <c r="V190" s="152">
        <v>20</v>
      </c>
      <c r="W190" s="6">
        <v>15</v>
      </c>
      <c r="Y190" s="302">
        <f t="shared" si="98"/>
        <v>397</v>
      </c>
      <c r="Z190" s="302"/>
      <c r="AA190" s="169">
        <v>1.3</v>
      </c>
      <c r="AB190" s="168">
        <f t="shared" si="99"/>
        <v>0.25944584382871527</v>
      </c>
      <c r="AC190" s="209">
        <f>CEILING((AF190*$AD$9),100)-0</f>
        <v>500</v>
      </c>
      <c r="AD190" s="151" t="s">
        <v>905</v>
      </c>
      <c r="AE190" s="205">
        <v>20</v>
      </c>
      <c r="AF190" s="206">
        <v>17</v>
      </c>
      <c r="AG190" s="136">
        <f t="shared" si="84"/>
        <v>0.26</v>
      </c>
      <c r="AH190" s="168">
        <f t="shared" si="92"/>
        <v>0.1333333333333333</v>
      </c>
      <c r="AI190" s="212">
        <f t="shared" si="93"/>
        <v>0.25944584382871527</v>
      </c>
      <c r="AJ190" s="212">
        <f t="shared" si="94"/>
        <v>0.12611251049538197</v>
      </c>
    </row>
    <row r="191" spans="1:36" ht="12.95" customHeight="1" x14ac:dyDescent="0.2">
      <c r="A191" s="105">
        <f t="shared" si="111"/>
        <v>0.1</v>
      </c>
      <c r="B191" s="106">
        <f t="shared" si="89"/>
        <v>500</v>
      </c>
      <c r="C191" s="28">
        <v>8930412</v>
      </c>
      <c r="D191" s="113">
        <f t="shared" si="120"/>
        <v>500</v>
      </c>
      <c r="E191" s="180"/>
      <c r="F191" s="155" t="s">
        <v>37</v>
      </c>
      <c r="G191" s="43">
        <v>20</v>
      </c>
      <c r="H191" s="60">
        <v>0.26</v>
      </c>
      <c r="I191" s="46">
        <v>13</v>
      </c>
      <c r="J191" s="53">
        <f t="shared" si="107"/>
        <v>12</v>
      </c>
      <c r="K191" s="56">
        <f t="shared" si="108"/>
        <v>20</v>
      </c>
      <c r="L191" s="57">
        <f t="shared" si="109"/>
        <v>25</v>
      </c>
      <c r="M191" s="58">
        <f t="shared" si="110"/>
        <v>0.13</v>
      </c>
      <c r="N191" s="38">
        <f t="shared" si="100"/>
        <v>599</v>
      </c>
      <c r="O191" s="63">
        <f t="shared" si="105"/>
        <v>-99</v>
      </c>
      <c r="P191" s="64">
        <f t="shared" si="106"/>
        <v>-0.19800000000000001</v>
      </c>
      <c r="Q191" s="33"/>
      <c r="S191" s="117">
        <f t="shared" si="122"/>
        <v>0</v>
      </c>
      <c r="T191" s="117">
        <f t="shared" si="117"/>
        <v>8930412</v>
      </c>
      <c r="U191" s="151" t="s">
        <v>906</v>
      </c>
      <c r="V191" s="152">
        <v>20</v>
      </c>
      <c r="W191" s="6">
        <v>16</v>
      </c>
      <c r="Y191" s="302">
        <f t="shared" si="98"/>
        <v>423</v>
      </c>
      <c r="Z191" s="302"/>
      <c r="AA191" s="169">
        <v>1.25</v>
      </c>
      <c r="AB191" s="168">
        <f t="shared" si="99"/>
        <v>0.18203309692671388</v>
      </c>
      <c r="AC191" s="209">
        <f>CEILING((AF191*$AD$9),100)-0</f>
        <v>500</v>
      </c>
      <c r="AD191" s="151" t="s">
        <v>906</v>
      </c>
      <c r="AE191" s="205">
        <v>20</v>
      </c>
      <c r="AF191" s="206">
        <v>18</v>
      </c>
      <c r="AG191" s="136">
        <f t="shared" si="84"/>
        <v>0.26</v>
      </c>
      <c r="AH191" s="168">
        <f t="shared" si="92"/>
        <v>0.125</v>
      </c>
      <c r="AI191" s="212">
        <f t="shared" si="93"/>
        <v>0.18203309692671388</v>
      </c>
      <c r="AJ191" s="212">
        <f t="shared" si="94"/>
        <v>5.7033096926713878E-2</v>
      </c>
    </row>
    <row r="192" spans="1:36" ht="12.95" customHeight="1" x14ac:dyDescent="0.2">
      <c r="A192" s="105">
        <f t="shared" si="111"/>
        <v>0.1</v>
      </c>
      <c r="B192" s="106">
        <f t="shared" si="89"/>
        <v>600</v>
      </c>
      <c r="C192" s="28">
        <v>8930413</v>
      </c>
      <c r="D192" s="113">
        <f t="shared" si="120"/>
        <v>600</v>
      </c>
      <c r="E192" s="180"/>
      <c r="F192" s="155" t="s">
        <v>38</v>
      </c>
      <c r="G192" s="43">
        <v>20</v>
      </c>
      <c r="H192" s="60">
        <v>0.26</v>
      </c>
      <c r="I192" s="46">
        <v>16</v>
      </c>
      <c r="J192" s="53">
        <f t="shared" si="107"/>
        <v>12</v>
      </c>
      <c r="K192" s="56">
        <f t="shared" si="108"/>
        <v>20</v>
      </c>
      <c r="L192" s="57">
        <f t="shared" si="109"/>
        <v>25</v>
      </c>
      <c r="M192" s="58">
        <f t="shared" si="110"/>
        <v>0.16</v>
      </c>
      <c r="N192" s="38">
        <f t="shared" si="100"/>
        <v>660</v>
      </c>
      <c r="O192" s="63">
        <f t="shared" si="105"/>
        <v>-60</v>
      </c>
      <c r="P192" s="64">
        <f t="shared" si="106"/>
        <v>-0.1</v>
      </c>
      <c r="Q192" s="33"/>
      <c r="S192" s="117">
        <f t="shared" si="122"/>
        <v>0</v>
      </c>
      <c r="T192" s="117">
        <f t="shared" si="117"/>
        <v>8930413</v>
      </c>
      <c r="U192" s="151" t="s">
        <v>907</v>
      </c>
      <c r="V192" s="152">
        <v>20</v>
      </c>
      <c r="W192" s="6">
        <v>19</v>
      </c>
      <c r="Y192" s="302">
        <f t="shared" si="98"/>
        <v>503</v>
      </c>
      <c r="Z192" s="302"/>
      <c r="AA192" s="169">
        <v>1.2</v>
      </c>
      <c r="AB192" s="168">
        <f t="shared" si="99"/>
        <v>0.19284294234592436</v>
      </c>
      <c r="AC192" s="209">
        <f>CEILING((AF192*$AD$9),100)-0</f>
        <v>600</v>
      </c>
      <c r="AD192" s="151" t="s">
        <v>907</v>
      </c>
      <c r="AE192" s="205">
        <v>20</v>
      </c>
      <c r="AF192" s="206">
        <v>21</v>
      </c>
      <c r="AG192" s="136">
        <f t="shared" si="84"/>
        <v>0.26</v>
      </c>
      <c r="AH192" s="168">
        <f t="shared" si="92"/>
        <v>0.10526315789473695</v>
      </c>
      <c r="AI192" s="212">
        <f t="shared" si="93"/>
        <v>0.19284294234592436</v>
      </c>
      <c r="AJ192" s="212">
        <f t="shared" si="94"/>
        <v>8.7579784451187415E-2</v>
      </c>
    </row>
    <row r="193" spans="1:36" ht="12.95" customHeight="1" x14ac:dyDescent="0.2">
      <c r="A193" s="105">
        <f t="shared" si="111"/>
        <v>0.1</v>
      </c>
      <c r="B193" s="106">
        <f t="shared" si="89"/>
        <v>700</v>
      </c>
      <c r="C193" s="28">
        <v>8930419</v>
      </c>
      <c r="D193" s="113">
        <f t="shared" si="120"/>
        <v>700</v>
      </c>
      <c r="E193" s="180"/>
      <c r="F193" s="155" t="s">
        <v>39</v>
      </c>
      <c r="G193" s="43">
        <v>20</v>
      </c>
      <c r="H193" s="60">
        <v>0.26</v>
      </c>
      <c r="I193" s="46">
        <v>20</v>
      </c>
      <c r="J193" s="53">
        <f t="shared" si="107"/>
        <v>12</v>
      </c>
      <c r="K193" s="56">
        <f t="shared" si="108"/>
        <v>20</v>
      </c>
      <c r="L193" s="57">
        <f t="shared" si="109"/>
        <v>25</v>
      </c>
      <c r="M193" s="58">
        <f t="shared" si="110"/>
        <v>0.2</v>
      </c>
      <c r="N193" s="38">
        <f t="shared" si="100"/>
        <v>743</v>
      </c>
      <c r="O193" s="63">
        <f t="shared" si="105"/>
        <v>-43</v>
      </c>
      <c r="P193" s="64">
        <f t="shared" si="106"/>
        <v>-6.142857142857143E-2</v>
      </c>
      <c r="Q193" s="33"/>
      <c r="S193" s="117">
        <f t="shared" si="122"/>
        <v>0</v>
      </c>
      <c r="T193" s="117">
        <f t="shared" si="117"/>
        <v>8930419</v>
      </c>
      <c r="U193" s="151" t="s">
        <v>908</v>
      </c>
      <c r="V193" s="152">
        <v>20</v>
      </c>
      <c r="W193" s="6">
        <v>23</v>
      </c>
      <c r="Y193" s="302">
        <f t="shared" si="98"/>
        <v>609</v>
      </c>
      <c r="Z193" s="302"/>
      <c r="AA193" s="169">
        <f t="shared" si="90"/>
        <v>1.2</v>
      </c>
      <c r="AB193" s="168">
        <f t="shared" si="99"/>
        <v>0.14942528735632177</v>
      </c>
      <c r="AC193" s="209">
        <f>CEILING((AF193*$AD$9),100)-0</f>
        <v>700</v>
      </c>
      <c r="AD193" s="151" t="s">
        <v>908</v>
      </c>
      <c r="AE193" s="205">
        <v>20</v>
      </c>
      <c r="AF193" s="206">
        <v>26</v>
      </c>
      <c r="AG193" s="136">
        <f t="shared" si="84"/>
        <v>0.26</v>
      </c>
      <c r="AH193" s="168">
        <f t="shared" si="92"/>
        <v>0.13043478260869557</v>
      </c>
      <c r="AI193" s="212">
        <f t="shared" si="93"/>
        <v>0.14942528735632177</v>
      </c>
      <c r="AJ193" s="212">
        <f t="shared" si="94"/>
        <v>1.8990504747626202E-2</v>
      </c>
    </row>
    <row r="194" spans="1:36" ht="12.95" customHeight="1" x14ac:dyDescent="0.2">
      <c r="A194" s="105">
        <f t="shared" si="111"/>
        <v>0.1</v>
      </c>
      <c r="B194" s="106">
        <f t="shared" si="89"/>
        <v>700</v>
      </c>
      <c r="C194" s="28">
        <v>8930425</v>
      </c>
      <c r="D194" s="113">
        <f t="shared" si="120"/>
        <v>700</v>
      </c>
      <c r="E194" s="180"/>
      <c r="F194" s="183" t="s">
        <v>40</v>
      </c>
      <c r="G194" s="43">
        <v>20</v>
      </c>
      <c r="H194" s="60">
        <v>0.26</v>
      </c>
      <c r="I194" s="46">
        <v>20</v>
      </c>
      <c r="J194" s="53">
        <f t="shared" si="107"/>
        <v>12</v>
      </c>
      <c r="K194" s="56">
        <f t="shared" si="108"/>
        <v>20</v>
      </c>
      <c r="L194" s="57">
        <f t="shared" si="109"/>
        <v>25</v>
      </c>
      <c r="M194" s="58">
        <f t="shared" si="110"/>
        <v>0.2</v>
      </c>
      <c r="N194" s="38">
        <f t="shared" si="100"/>
        <v>743</v>
      </c>
      <c r="O194" s="63">
        <f t="shared" si="105"/>
        <v>-43</v>
      </c>
      <c r="P194" s="64">
        <f t="shared" si="106"/>
        <v>-6.142857142857143E-2</v>
      </c>
      <c r="Q194" s="33"/>
      <c r="S194" s="117">
        <f t="shared" si="122"/>
        <v>0</v>
      </c>
      <c r="T194" s="117">
        <f t="shared" si="117"/>
        <v>8930425</v>
      </c>
      <c r="U194" s="151" t="s">
        <v>909</v>
      </c>
      <c r="V194" s="152">
        <v>20</v>
      </c>
      <c r="W194" s="6">
        <v>23</v>
      </c>
      <c r="Y194" s="302">
        <f t="shared" si="98"/>
        <v>609</v>
      </c>
      <c r="Z194" s="302"/>
      <c r="AA194" s="169">
        <f t="shared" si="90"/>
        <v>1.2</v>
      </c>
      <c r="AB194" s="168">
        <f t="shared" si="99"/>
        <v>0.14942528735632177</v>
      </c>
      <c r="AC194" s="209">
        <f>CEILING((AF194*$AD$9),100)-0</f>
        <v>700</v>
      </c>
      <c r="AD194" s="151" t="s">
        <v>909</v>
      </c>
      <c r="AE194" s="205">
        <v>20</v>
      </c>
      <c r="AF194" s="206">
        <v>26</v>
      </c>
      <c r="AG194" s="136">
        <f t="shared" si="84"/>
        <v>0.26</v>
      </c>
      <c r="AH194" s="168">
        <f t="shared" si="92"/>
        <v>0.13043478260869557</v>
      </c>
      <c r="AI194" s="212">
        <f t="shared" si="93"/>
        <v>0.14942528735632177</v>
      </c>
      <c r="AJ194" s="212">
        <f t="shared" si="94"/>
        <v>1.8990504747626202E-2</v>
      </c>
    </row>
    <row r="195" spans="1:36" ht="12.95" customHeight="1" x14ac:dyDescent="0.2">
      <c r="A195" s="105">
        <v>0.1</v>
      </c>
      <c r="B195" s="106">
        <f t="shared" si="89"/>
        <v>1390</v>
      </c>
      <c r="C195" s="28">
        <v>8930448</v>
      </c>
      <c r="D195" s="113">
        <f t="shared" ref="D195" si="123">B195</f>
        <v>1390</v>
      </c>
      <c r="E195" s="180"/>
      <c r="F195" s="182" t="s">
        <v>1315</v>
      </c>
      <c r="G195" s="43"/>
      <c r="H195" s="60"/>
      <c r="I195" s="46"/>
      <c r="J195" s="53"/>
      <c r="K195" s="56"/>
      <c r="L195" s="57"/>
      <c r="M195" s="58"/>
      <c r="N195" s="38"/>
      <c r="O195" s="63"/>
      <c r="P195" s="64"/>
      <c r="Q195" s="33"/>
      <c r="S195" s="117"/>
      <c r="T195" s="117">
        <v>8930448</v>
      </c>
      <c r="U195" s="151" t="s">
        <v>1383</v>
      </c>
      <c r="V195" s="152" t="s">
        <v>561</v>
      </c>
      <c r="W195" s="6">
        <v>47</v>
      </c>
      <c r="Y195" s="302">
        <f t="shared" si="98"/>
        <v>1245</v>
      </c>
      <c r="Z195" s="302"/>
      <c r="AA195" s="169">
        <v>1.05</v>
      </c>
      <c r="AB195" s="168">
        <f t="shared" si="99"/>
        <v>0.11646586345381515</v>
      </c>
      <c r="AC195" s="209">
        <f t="shared" si="121"/>
        <v>1390</v>
      </c>
      <c r="AD195" s="151" t="s">
        <v>1383</v>
      </c>
      <c r="AE195" s="205" t="s">
        <v>561</v>
      </c>
      <c r="AF195" s="206">
        <v>52</v>
      </c>
      <c r="AG195" s="136">
        <f t="shared" ref="AG195:AG250" si="124">AG194</f>
        <v>0.26</v>
      </c>
      <c r="AH195" s="168">
        <f t="shared" si="92"/>
        <v>0.1063829787234043</v>
      </c>
      <c r="AI195" s="212">
        <f t="shared" si="93"/>
        <v>0.11646586345381515</v>
      </c>
      <c r="AJ195" s="212">
        <f t="shared" si="94"/>
        <v>1.0082884730410857E-2</v>
      </c>
    </row>
    <row r="196" spans="1:36" ht="12.95" customHeight="1" x14ac:dyDescent="0.2">
      <c r="A196" s="105">
        <f>IF(H192&lt;19%,0.05,0.1)</f>
        <v>0.1</v>
      </c>
      <c r="B196" s="106">
        <f t="shared" si="89"/>
        <v>1190</v>
      </c>
      <c r="C196" s="28">
        <v>8930602</v>
      </c>
      <c r="D196" s="113">
        <f t="shared" si="120"/>
        <v>1190</v>
      </c>
      <c r="E196" s="180"/>
      <c r="F196" s="183" t="s">
        <v>239</v>
      </c>
      <c r="G196" s="43">
        <v>20</v>
      </c>
      <c r="H196" s="60">
        <v>0.26</v>
      </c>
      <c r="I196" s="46">
        <v>36</v>
      </c>
      <c r="J196" s="53">
        <f t="shared" si="107"/>
        <v>12</v>
      </c>
      <c r="K196" s="56">
        <f t="shared" si="108"/>
        <v>20</v>
      </c>
      <c r="L196" s="57">
        <f t="shared" si="109"/>
        <v>25</v>
      </c>
      <c r="M196" s="58">
        <f t="shared" si="110"/>
        <v>0.36</v>
      </c>
      <c r="N196" s="38">
        <f t="shared" si="100"/>
        <v>1073</v>
      </c>
      <c r="O196" s="63">
        <f t="shared" si="105"/>
        <v>117</v>
      </c>
      <c r="P196" s="64">
        <f t="shared" si="106"/>
        <v>9.8319327731092435E-2</v>
      </c>
      <c r="Q196" s="33"/>
      <c r="S196" s="117">
        <f t="shared" ref="S196:S201" si="125">T196-AD196</f>
        <v>0</v>
      </c>
      <c r="T196" s="117">
        <f t="shared" si="117"/>
        <v>8930602</v>
      </c>
      <c r="U196" s="151" t="s">
        <v>910</v>
      </c>
      <c r="V196" s="152">
        <v>20</v>
      </c>
      <c r="W196" s="6">
        <v>43</v>
      </c>
      <c r="Y196" s="302">
        <f t="shared" si="98"/>
        <v>1139</v>
      </c>
      <c r="Z196" s="302"/>
      <c r="AA196" s="169">
        <f t="shared" si="90"/>
        <v>1.05</v>
      </c>
      <c r="AB196" s="168">
        <f t="shared" si="99"/>
        <v>4.4776119402984982E-2</v>
      </c>
      <c r="AC196" s="209">
        <f t="shared" si="121"/>
        <v>1190</v>
      </c>
      <c r="AD196" s="151" t="s">
        <v>910</v>
      </c>
      <c r="AE196" s="205">
        <v>20</v>
      </c>
      <c r="AF196" s="206">
        <v>46</v>
      </c>
      <c r="AG196" s="136">
        <f t="shared" si="124"/>
        <v>0.26</v>
      </c>
      <c r="AH196" s="168">
        <f t="shared" si="92"/>
        <v>6.9767441860465018E-2</v>
      </c>
      <c r="AI196" s="212">
        <f t="shared" si="93"/>
        <v>4.4776119402984982E-2</v>
      </c>
      <c r="AJ196" s="212">
        <f t="shared" si="94"/>
        <v>-2.4991322457480036E-2</v>
      </c>
    </row>
    <row r="197" spans="1:36" ht="12.95" customHeight="1" x14ac:dyDescent="0.2">
      <c r="A197" s="105">
        <f>IF(H193&lt;19%,0.05,0.1)</f>
        <v>0.1</v>
      </c>
      <c r="B197" s="106">
        <f t="shared" si="89"/>
        <v>1190</v>
      </c>
      <c r="C197" s="28">
        <v>8930603</v>
      </c>
      <c r="D197" s="113">
        <f t="shared" si="120"/>
        <v>1190</v>
      </c>
      <c r="E197" s="180"/>
      <c r="F197" s="183" t="s">
        <v>240</v>
      </c>
      <c r="G197" s="43">
        <v>20</v>
      </c>
      <c r="H197" s="60">
        <v>0.26</v>
      </c>
      <c r="I197" s="46">
        <v>36</v>
      </c>
      <c r="J197" s="53">
        <f t="shared" si="107"/>
        <v>12</v>
      </c>
      <c r="K197" s="56">
        <f t="shared" si="108"/>
        <v>20</v>
      </c>
      <c r="L197" s="57">
        <f t="shared" si="109"/>
        <v>25</v>
      </c>
      <c r="M197" s="58">
        <f t="shared" si="110"/>
        <v>0.36</v>
      </c>
      <c r="N197" s="38">
        <f t="shared" si="100"/>
        <v>1073</v>
      </c>
      <c r="O197" s="63">
        <f t="shared" si="105"/>
        <v>117</v>
      </c>
      <c r="P197" s="64">
        <f t="shared" si="106"/>
        <v>9.8319327731092435E-2</v>
      </c>
      <c r="Q197" s="33"/>
      <c r="S197" s="117">
        <f t="shared" si="125"/>
        <v>0</v>
      </c>
      <c r="T197" s="117">
        <f t="shared" si="117"/>
        <v>8930603</v>
      </c>
      <c r="U197" s="151" t="s">
        <v>911</v>
      </c>
      <c r="V197" s="152">
        <v>20</v>
      </c>
      <c r="W197" s="6">
        <v>43</v>
      </c>
      <c r="Y197" s="302">
        <f t="shared" si="98"/>
        <v>1139</v>
      </c>
      <c r="Z197" s="302"/>
      <c r="AA197" s="169">
        <f t="shared" si="90"/>
        <v>1.05</v>
      </c>
      <c r="AB197" s="168">
        <f t="shared" si="99"/>
        <v>4.4776119402984982E-2</v>
      </c>
      <c r="AC197" s="209">
        <f t="shared" si="121"/>
        <v>1190</v>
      </c>
      <c r="AD197" s="151" t="s">
        <v>911</v>
      </c>
      <c r="AE197" s="205">
        <v>20</v>
      </c>
      <c r="AF197" s="206">
        <v>46</v>
      </c>
      <c r="AG197" s="136">
        <f t="shared" si="124"/>
        <v>0.26</v>
      </c>
      <c r="AH197" s="168">
        <f t="shared" si="92"/>
        <v>6.9767441860465018E-2</v>
      </c>
      <c r="AI197" s="212">
        <f t="shared" si="93"/>
        <v>4.4776119402984982E-2</v>
      </c>
      <c r="AJ197" s="212">
        <f t="shared" si="94"/>
        <v>-2.4991322457480036E-2</v>
      </c>
    </row>
    <row r="198" spans="1:36" ht="12.95" customHeight="1" x14ac:dyDescent="0.2">
      <c r="A198" s="105">
        <f>IF(H194&lt;19%,0.05,0.1)</f>
        <v>0.1</v>
      </c>
      <c r="B198" s="106">
        <f t="shared" si="89"/>
        <v>1190</v>
      </c>
      <c r="C198" s="28">
        <v>8930604</v>
      </c>
      <c r="D198" s="113">
        <f t="shared" si="120"/>
        <v>1190</v>
      </c>
      <c r="E198" s="180"/>
      <c r="F198" s="155" t="s">
        <v>241</v>
      </c>
      <c r="G198" s="43">
        <v>20</v>
      </c>
      <c r="H198" s="60">
        <v>0.26</v>
      </c>
      <c r="I198" s="46">
        <v>36</v>
      </c>
      <c r="J198" s="53">
        <f t="shared" si="107"/>
        <v>12</v>
      </c>
      <c r="K198" s="56">
        <f t="shared" si="108"/>
        <v>20</v>
      </c>
      <c r="L198" s="57">
        <f t="shared" si="109"/>
        <v>25</v>
      </c>
      <c r="M198" s="58">
        <f t="shared" si="110"/>
        <v>0.36</v>
      </c>
      <c r="N198" s="38">
        <f t="shared" si="100"/>
        <v>1073</v>
      </c>
      <c r="O198" s="63">
        <f t="shared" si="105"/>
        <v>117</v>
      </c>
      <c r="P198" s="64">
        <f t="shared" si="106"/>
        <v>9.8319327731092435E-2</v>
      </c>
      <c r="Q198" s="33"/>
      <c r="S198" s="117">
        <f t="shared" si="125"/>
        <v>0</v>
      </c>
      <c r="T198" s="117">
        <f t="shared" si="117"/>
        <v>8930604</v>
      </c>
      <c r="U198" s="151" t="s">
        <v>912</v>
      </c>
      <c r="V198" s="152">
        <v>20</v>
      </c>
      <c r="W198" s="6">
        <v>43</v>
      </c>
      <c r="Y198" s="302">
        <f t="shared" si="98"/>
        <v>1139</v>
      </c>
      <c r="Z198" s="302"/>
      <c r="AA198" s="169">
        <f t="shared" si="90"/>
        <v>1.05</v>
      </c>
      <c r="AB198" s="168">
        <f t="shared" si="99"/>
        <v>4.4776119402984982E-2</v>
      </c>
      <c r="AC198" s="209">
        <f t="shared" si="121"/>
        <v>1190</v>
      </c>
      <c r="AD198" s="151" t="s">
        <v>912</v>
      </c>
      <c r="AE198" s="205">
        <v>20</v>
      </c>
      <c r="AF198" s="206">
        <v>46</v>
      </c>
      <c r="AG198" s="136">
        <f t="shared" si="124"/>
        <v>0.26</v>
      </c>
      <c r="AH198" s="168">
        <f t="shared" si="92"/>
        <v>6.9767441860465018E-2</v>
      </c>
      <c r="AI198" s="212">
        <f t="shared" si="93"/>
        <v>4.4776119402984982E-2</v>
      </c>
      <c r="AJ198" s="212">
        <f t="shared" si="94"/>
        <v>-2.4991322457480036E-2</v>
      </c>
    </row>
    <row r="199" spans="1:36" ht="12.95" customHeight="1" x14ac:dyDescent="0.2">
      <c r="A199" s="105">
        <f t="shared" si="111"/>
        <v>0.1</v>
      </c>
      <c r="B199" s="106">
        <f t="shared" si="89"/>
        <v>1190</v>
      </c>
      <c r="C199" s="28">
        <v>8930605</v>
      </c>
      <c r="D199" s="113">
        <f t="shared" si="120"/>
        <v>1190</v>
      </c>
      <c r="E199" s="180"/>
      <c r="F199" s="155" t="s">
        <v>242</v>
      </c>
      <c r="G199" s="43">
        <v>20</v>
      </c>
      <c r="H199" s="60">
        <v>0.26</v>
      </c>
      <c r="I199" s="46">
        <v>36</v>
      </c>
      <c r="J199" s="53">
        <f t="shared" si="107"/>
        <v>12</v>
      </c>
      <c r="K199" s="56">
        <f t="shared" si="108"/>
        <v>20</v>
      </c>
      <c r="L199" s="57">
        <f t="shared" si="109"/>
        <v>25</v>
      </c>
      <c r="M199" s="58">
        <f t="shared" si="110"/>
        <v>0.36</v>
      </c>
      <c r="N199" s="38">
        <f t="shared" si="100"/>
        <v>1073</v>
      </c>
      <c r="O199" s="63">
        <f t="shared" si="105"/>
        <v>117</v>
      </c>
      <c r="P199" s="64">
        <f t="shared" si="106"/>
        <v>9.8319327731092435E-2</v>
      </c>
      <c r="Q199" s="33"/>
      <c r="S199" s="117">
        <f t="shared" si="125"/>
        <v>0</v>
      </c>
      <c r="T199" s="117">
        <f t="shared" si="117"/>
        <v>8930605</v>
      </c>
      <c r="U199" s="151" t="s">
        <v>913</v>
      </c>
      <c r="V199" s="152">
        <v>20</v>
      </c>
      <c r="W199" s="6">
        <v>43</v>
      </c>
      <c r="Y199" s="302">
        <f t="shared" si="98"/>
        <v>1139</v>
      </c>
      <c r="Z199" s="302"/>
      <c r="AA199" s="169">
        <f t="shared" si="90"/>
        <v>1.05</v>
      </c>
      <c r="AB199" s="168">
        <f t="shared" si="99"/>
        <v>4.4776119402984982E-2</v>
      </c>
      <c r="AC199" s="209">
        <f t="shared" si="121"/>
        <v>1190</v>
      </c>
      <c r="AD199" s="151" t="s">
        <v>913</v>
      </c>
      <c r="AE199" s="205">
        <v>20</v>
      </c>
      <c r="AF199" s="206">
        <v>46</v>
      </c>
      <c r="AG199" s="136">
        <f t="shared" si="124"/>
        <v>0.26</v>
      </c>
      <c r="AH199" s="168">
        <f t="shared" si="92"/>
        <v>6.9767441860465018E-2</v>
      </c>
      <c r="AI199" s="212">
        <f t="shared" si="93"/>
        <v>4.4776119402984982E-2</v>
      </c>
      <c r="AJ199" s="212">
        <f t="shared" si="94"/>
        <v>-2.4991322457480036E-2</v>
      </c>
    </row>
    <row r="200" spans="1:36" ht="12.95" customHeight="1" x14ac:dyDescent="0.2">
      <c r="A200" s="105">
        <f t="shared" si="111"/>
        <v>0.1</v>
      </c>
      <c r="B200" s="106">
        <f t="shared" si="89"/>
        <v>1190</v>
      </c>
      <c r="C200" s="28">
        <v>8930606</v>
      </c>
      <c r="D200" s="113">
        <f t="shared" si="120"/>
        <v>1190</v>
      </c>
      <c r="E200" s="180"/>
      <c r="F200" s="155" t="s">
        <v>243</v>
      </c>
      <c r="G200" s="43">
        <v>20</v>
      </c>
      <c r="H200" s="60">
        <v>0.26</v>
      </c>
      <c r="I200" s="46">
        <v>36</v>
      </c>
      <c r="J200" s="53">
        <f t="shared" si="107"/>
        <v>12</v>
      </c>
      <c r="K200" s="56">
        <f t="shared" si="108"/>
        <v>20</v>
      </c>
      <c r="L200" s="57">
        <f t="shared" si="109"/>
        <v>25</v>
      </c>
      <c r="M200" s="58">
        <f t="shared" si="110"/>
        <v>0.36</v>
      </c>
      <c r="N200" s="38">
        <f t="shared" si="100"/>
        <v>1073</v>
      </c>
      <c r="O200" s="63">
        <f t="shared" si="105"/>
        <v>117</v>
      </c>
      <c r="P200" s="64">
        <f t="shared" si="106"/>
        <v>9.8319327731092435E-2</v>
      </c>
      <c r="Q200" s="33"/>
      <c r="S200" s="117">
        <f t="shared" si="125"/>
        <v>0</v>
      </c>
      <c r="T200" s="117">
        <f t="shared" si="117"/>
        <v>8930606</v>
      </c>
      <c r="U200" s="151" t="s">
        <v>914</v>
      </c>
      <c r="V200" s="152">
        <v>20</v>
      </c>
      <c r="W200" s="6">
        <v>43</v>
      </c>
      <c r="Y200" s="302">
        <f t="shared" si="98"/>
        <v>1139</v>
      </c>
      <c r="Z200" s="302"/>
      <c r="AA200" s="169">
        <f t="shared" si="90"/>
        <v>1.05</v>
      </c>
      <c r="AB200" s="168">
        <f t="shared" si="99"/>
        <v>4.4776119402984982E-2</v>
      </c>
      <c r="AC200" s="209">
        <f t="shared" si="121"/>
        <v>1190</v>
      </c>
      <c r="AD200" s="151" t="s">
        <v>914</v>
      </c>
      <c r="AE200" s="205">
        <v>20</v>
      </c>
      <c r="AF200" s="206">
        <v>46</v>
      </c>
      <c r="AG200" s="136">
        <f t="shared" si="124"/>
        <v>0.26</v>
      </c>
      <c r="AH200" s="168">
        <f t="shared" si="92"/>
        <v>6.9767441860465018E-2</v>
      </c>
      <c r="AI200" s="212">
        <f t="shared" si="93"/>
        <v>4.4776119402984982E-2</v>
      </c>
      <c r="AJ200" s="212">
        <f t="shared" si="94"/>
        <v>-2.4991322457480036E-2</v>
      </c>
    </row>
    <row r="201" spans="1:36" ht="12.95" customHeight="1" x14ac:dyDescent="0.2">
      <c r="A201" s="105">
        <f t="shared" si="111"/>
        <v>0.1</v>
      </c>
      <c r="B201" s="106">
        <f t="shared" si="89"/>
        <v>1190</v>
      </c>
      <c r="C201" s="28">
        <v>8930608</v>
      </c>
      <c r="D201" s="113">
        <f t="shared" si="120"/>
        <v>1190</v>
      </c>
      <c r="E201" s="180"/>
      <c r="F201" s="155" t="s">
        <v>244</v>
      </c>
      <c r="G201" s="43">
        <v>20</v>
      </c>
      <c r="H201" s="60">
        <v>0.26</v>
      </c>
      <c r="I201" s="46">
        <v>36</v>
      </c>
      <c r="J201" s="53">
        <f t="shared" si="107"/>
        <v>12</v>
      </c>
      <c r="K201" s="56">
        <f t="shared" si="108"/>
        <v>20</v>
      </c>
      <c r="L201" s="57">
        <f t="shared" si="109"/>
        <v>25</v>
      </c>
      <c r="M201" s="58">
        <f t="shared" si="110"/>
        <v>0.36</v>
      </c>
      <c r="N201" s="38">
        <f t="shared" si="100"/>
        <v>1073</v>
      </c>
      <c r="O201" s="63">
        <f t="shared" si="105"/>
        <v>117</v>
      </c>
      <c r="P201" s="64">
        <f t="shared" si="106"/>
        <v>9.8319327731092435E-2</v>
      </c>
      <c r="Q201" s="33"/>
      <c r="S201" s="117">
        <f t="shared" si="125"/>
        <v>0</v>
      </c>
      <c r="T201" s="117">
        <f t="shared" si="117"/>
        <v>8930608</v>
      </c>
      <c r="U201" s="151" t="s">
        <v>915</v>
      </c>
      <c r="V201" s="152">
        <v>20</v>
      </c>
      <c r="W201" s="6">
        <v>43</v>
      </c>
      <c r="Y201" s="302">
        <f t="shared" si="98"/>
        <v>1139</v>
      </c>
      <c r="Z201" s="302"/>
      <c r="AA201" s="169">
        <f t="shared" ref="AA201:AA261" si="126">AA200</f>
        <v>1.05</v>
      </c>
      <c r="AB201" s="168">
        <f t="shared" si="99"/>
        <v>4.4776119402984982E-2</v>
      </c>
      <c r="AC201" s="209">
        <f t="shared" si="121"/>
        <v>1190</v>
      </c>
      <c r="AD201" s="151" t="s">
        <v>915</v>
      </c>
      <c r="AE201" s="205">
        <v>20</v>
      </c>
      <c r="AF201" s="206">
        <v>46</v>
      </c>
      <c r="AG201" s="136">
        <f t="shared" si="124"/>
        <v>0.26</v>
      </c>
      <c r="AH201" s="168">
        <f t="shared" si="92"/>
        <v>6.9767441860465018E-2</v>
      </c>
      <c r="AI201" s="212">
        <f t="shared" si="93"/>
        <v>4.4776119402984982E-2</v>
      </c>
      <c r="AJ201" s="212">
        <f t="shared" si="94"/>
        <v>-2.4991322457480036E-2</v>
      </c>
    </row>
    <row r="202" spans="1:36" ht="12.95" customHeight="1" x14ac:dyDescent="0.2">
      <c r="A202" s="105">
        <f t="shared" si="111"/>
        <v>0.1</v>
      </c>
      <c r="B202" s="106">
        <v>900</v>
      </c>
      <c r="C202" s="28">
        <v>8940001</v>
      </c>
      <c r="D202" s="113">
        <f t="shared" ref="D202" si="127">B202</f>
        <v>900</v>
      </c>
      <c r="E202" s="180"/>
      <c r="F202" s="155" t="s">
        <v>1326</v>
      </c>
      <c r="G202" s="43"/>
      <c r="H202" s="60"/>
      <c r="I202" s="46"/>
      <c r="J202" s="53"/>
      <c r="K202" s="56"/>
      <c r="L202" s="57"/>
      <c r="M202" s="58"/>
      <c r="N202" s="38"/>
      <c r="O202" s="63"/>
      <c r="P202" s="64"/>
      <c r="Q202" s="33"/>
      <c r="S202" s="118" t="s">
        <v>1314</v>
      </c>
      <c r="T202" s="117">
        <f t="shared" si="117"/>
        <v>8940001</v>
      </c>
      <c r="U202" s="154" t="s">
        <v>1384</v>
      </c>
      <c r="Y202" s="302">
        <f>Y203/6</f>
        <v>746.33333333333337</v>
      </c>
      <c r="Z202" s="302"/>
      <c r="AA202" s="169">
        <v>1.3</v>
      </c>
      <c r="AB202" s="168"/>
      <c r="AC202" s="209"/>
      <c r="AD202" s="151"/>
      <c r="AG202" s="136">
        <f t="shared" si="124"/>
        <v>0.26</v>
      </c>
      <c r="AH202" s="168"/>
      <c r="AI202" s="212"/>
      <c r="AJ202" s="212">
        <f t="shared" si="94"/>
        <v>0</v>
      </c>
    </row>
    <row r="203" spans="1:36" ht="12.95" customHeight="1" x14ac:dyDescent="0.2">
      <c r="A203" s="105">
        <f t="shared" si="111"/>
        <v>0.1</v>
      </c>
      <c r="B203" s="106">
        <f t="shared" ref="B203:B266" si="128">AC203</f>
        <v>4750</v>
      </c>
      <c r="C203" s="28">
        <v>8940006</v>
      </c>
      <c r="D203" s="113">
        <f t="shared" si="120"/>
        <v>4750</v>
      </c>
      <c r="E203" s="180"/>
      <c r="F203" s="155" t="s">
        <v>150</v>
      </c>
      <c r="G203" s="43">
        <v>20</v>
      </c>
      <c r="H203" s="60">
        <v>0.26</v>
      </c>
      <c r="I203" s="46">
        <v>153</v>
      </c>
      <c r="J203" s="53">
        <f t="shared" si="107"/>
        <v>12</v>
      </c>
      <c r="K203" s="56">
        <f t="shared" si="108"/>
        <v>20</v>
      </c>
      <c r="L203" s="57">
        <f t="shared" si="109"/>
        <v>25</v>
      </c>
      <c r="M203" s="58">
        <f t="shared" si="110"/>
        <v>1.53</v>
      </c>
      <c r="N203" s="38">
        <f t="shared" si="100"/>
        <v>3486</v>
      </c>
      <c r="O203" s="63">
        <f t="shared" si="105"/>
        <v>1264</v>
      </c>
      <c r="P203" s="64">
        <f t="shared" si="106"/>
        <v>0.26610526315789473</v>
      </c>
      <c r="Q203" s="33"/>
      <c r="S203" s="117">
        <f t="shared" ref="S203:S219" si="129">T203-AD203</f>
        <v>0</v>
      </c>
      <c r="T203" s="117">
        <f t="shared" si="117"/>
        <v>8940006</v>
      </c>
      <c r="U203" s="151" t="s">
        <v>916</v>
      </c>
      <c r="V203" s="152">
        <v>20</v>
      </c>
      <c r="W203" s="6">
        <v>169</v>
      </c>
      <c r="Y203" s="302">
        <f t="shared" si="98"/>
        <v>4478</v>
      </c>
      <c r="Z203" s="302"/>
      <c r="AA203" s="169">
        <v>1.05</v>
      </c>
      <c r="AB203" s="168">
        <f t="shared" si="99"/>
        <v>6.0741402411790935E-2</v>
      </c>
      <c r="AC203" s="209">
        <f>CEILING((AF203*$AD$9),100)+50</f>
        <v>4750</v>
      </c>
      <c r="AD203" s="151" t="s">
        <v>916</v>
      </c>
      <c r="AE203" s="205">
        <v>20</v>
      </c>
      <c r="AF203" s="206">
        <v>182</v>
      </c>
      <c r="AG203" s="136">
        <f t="shared" si="124"/>
        <v>0.26</v>
      </c>
      <c r="AH203" s="168">
        <f t="shared" ref="AH203:AH266" si="130">AF203/W203-1</f>
        <v>7.6923076923076872E-2</v>
      </c>
      <c r="AI203" s="212">
        <f t="shared" ref="AI203:AI266" si="131">AC203/Y203-1</f>
        <v>6.0741402411790935E-2</v>
      </c>
      <c r="AJ203" s="212">
        <f t="shared" ref="AJ203:AJ266" si="132">AI203-AH203</f>
        <v>-1.6181674511285937E-2</v>
      </c>
    </row>
    <row r="204" spans="1:36" ht="12.95" customHeight="1" x14ac:dyDescent="0.2">
      <c r="A204" s="105">
        <f t="shared" si="111"/>
        <v>0.1</v>
      </c>
      <c r="B204" s="106">
        <f t="shared" si="128"/>
        <v>7890</v>
      </c>
      <c r="C204" s="28">
        <v>8940012</v>
      </c>
      <c r="D204" s="113">
        <f t="shared" si="120"/>
        <v>7890</v>
      </c>
      <c r="E204" s="180"/>
      <c r="F204" s="155" t="s">
        <v>151</v>
      </c>
      <c r="G204" s="43">
        <v>20</v>
      </c>
      <c r="H204" s="60">
        <v>0.26</v>
      </c>
      <c r="I204" s="46">
        <v>258</v>
      </c>
      <c r="J204" s="53">
        <f t="shared" si="107"/>
        <v>12</v>
      </c>
      <c r="K204" s="56">
        <f t="shared" si="108"/>
        <v>20</v>
      </c>
      <c r="L204" s="57">
        <f t="shared" si="109"/>
        <v>25</v>
      </c>
      <c r="M204" s="58">
        <f t="shared" si="110"/>
        <v>2.58</v>
      </c>
      <c r="N204" s="38">
        <f t="shared" si="100"/>
        <v>5652</v>
      </c>
      <c r="O204" s="63">
        <f t="shared" si="105"/>
        <v>2238</v>
      </c>
      <c r="P204" s="64">
        <f t="shared" si="106"/>
        <v>0.28365019011406845</v>
      </c>
      <c r="Q204" s="33"/>
      <c r="S204" s="117">
        <f t="shared" si="129"/>
        <v>0</v>
      </c>
      <c r="T204" s="117">
        <f t="shared" si="117"/>
        <v>8940012</v>
      </c>
      <c r="U204" s="151" t="s">
        <v>917</v>
      </c>
      <c r="V204" s="152">
        <v>20</v>
      </c>
      <c r="W204" s="6">
        <v>285</v>
      </c>
      <c r="Y204" s="302">
        <f t="shared" si="98"/>
        <v>7552</v>
      </c>
      <c r="Z204" s="302"/>
      <c r="AA204" s="169">
        <v>1.02</v>
      </c>
      <c r="AB204" s="168">
        <f t="shared" si="99"/>
        <v>4.4756355932203284E-2</v>
      </c>
      <c r="AC204" s="209">
        <f t="shared" si="121"/>
        <v>7890</v>
      </c>
      <c r="AD204" s="151" t="s">
        <v>917</v>
      </c>
      <c r="AE204" s="205">
        <v>20</v>
      </c>
      <c r="AF204" s="206">
        <v>307</v>
      </c>
      <c r="AG204" s="136">
        <f t="shared" si="124"/>
        <v>0.26</v>
      </c>
      <c r="AH204" s="168">
        <f t="shared" si="130"/>
        <v>7.7192982456140369E-2</v>
      </c>
      <c r="AI204" s="212">
        <f t="shared" si="131"/>
        <v>4.4756355932203284E-2</v>
      </c>
      <c r="AJ204" s="212">
        <f t="shared" si="132"/>
        <v>-3.2436626523937084E-2</v>
      </c>
    </row>
    <row r="205" spans="1:36" ht="12.95" customHeight="1" x14ac:dyDescent="0.2">
      <c r="A205" s="105">
        <v>0.1</v>
      </c>
      <c r="B205" s="106">
        <f t="shared" si="128"/>
        <v>11300</v>
      </c>
      <c r="C205" s="28">
        <v>8940100</v>
      </c>
      <c r="D205" s="108">
        <f t="shared" ref="D205" si="133">CEILING(IF(B205&lt;10000,B205,B205*0.98),100)-100</f>
        <v>11000</v>
      </c>
      <c r="E205" s="180"/>
      <c r="F205" s="155" t="s">
        <v>215</v>
      </c>
      <c r="G205" s="43">
        <v>20</v>
      </c>
      <c r="H205" s="60">
        <v>0.26</v>
      </c>
      <c r="I205" s="46">
        <v>370</v>
      </c>
      <c r="J205" s="53">
        <f t="shared" si="107"/>
        <v>12</v>
      </c>
      <c r="K205" s="56">
        <f t="shared" si="108"/>
        <v>20</v>
      </c>
      <c r="L205" s="57">
        <f t="shared" si="109"/>
        <v>25</v>
      </c>
      <c r="M205" s="58">
        <f t="shared" si="110"/>
        <v>3.7</v>
      </c>
      <c r="N205" s="38">
        <f t="shared" si="100"/>
        <v>7962</v>
      </c>
      <c r="O205" s="63">
        <f t="shared" si="105"/>
        <v>3338</v>
      </c>
      <c r="P205" s="64">
        <f t="shared" si="106"/>
        <v>0.29539823008849558</v>
      </c>
      <c r="Q205" s="33"/>
      <c r="S205" s="117">
        <f t="shared" si="129"/>
        <v>0</v>
      </c>
      <c r="T205" s="117">
        <f t="shared" si="117"/>
        <v>8940100</v>
      </c>
      <c r="U205" s="151" t="s">
        <v>918</v>
      </c>
      <c r="V205" s="152">
        <v>20</v>
      </c>
      <c r="W205" s="6">
        <v>412</v>
      </c>
      <c r="Y205" s="302">
        <f t="shared" si="98"/>
        <v>10917</v>
      </c>
      <c r="Z205" s="302"/>
      <c r="AA205" s="169">
        <f t="shared" si="126"/>
        <v>1.02</v>
      </c>
      <c r="AB205" s="168">
        <f t="shared" si="99"/>
        <v>3.5082898232114967E-2</v>
      </c>
      <c r="AC205" s="209">
        <f>CEILING((AF205*$AD$9),100)-100</f>
        <v>11300</v>
      </c>
      <c r="AD205" s="151" t="s">
        <v>918</v>
      </c>
      <c r="AE205" s="205">
        <v>20</v>
      </c>
      <c r="AF205" s="206">
        <v>444</v>
      </c>
      <c r="AG205" s="136">
        <f t="shared" si="124"/>
        <v>0.26</v>
      </c>
      <c r="AH205" s="168">
        <f t="shared" si="130"/>
        <v>7.7669902912621325E-2</v>
      </c>
      <c r="AI205" s="212">
        <f t="shared" si="131"/>
        <v>3.5082898232114967E-2</v>
      </c>
      <c r="AJ205" s="212">
        <f t="shared" si="132"/>
        <v>-4.2587004680506357E-2</v>
      </c>
    </row>
    <row r="206" spans="1:36" ht="12.95" customHeight="1" x14ac:dyDescent="0.2">
      <c r="A206" s="105">
        <f t="shared" si="111"/>
        <v>0.1</v>
      </c>
      <c r="B206" s="106">
        <f t="shared" si="128"/>
        <v>5690</v>
      </c>
      <c r="C206" s="28">
        <v>8940101</v>
      </c>
      <c r="D206" s="113">
        <f t="shared" si="120"/>
        <v>5690</v>
      </c>
      <c r="E206" s="180"/>
      <c r="F206" s="155" t="s">
        <v>216</v>
      </c>
      <c r="G206" s="43">
        <v>20</v>
      </c>
      <c r="H206" s="60">
        <v>0.26</v>
      </c>
      <c r="I206" s="46">
        <v>185</v>
      </c>
      <c r="J206" s="53">
        <f t="shared" si="107"/>
        <v>12</v>
      </c>
      <c r="K206" s="56">
        <f t="shared" si="108"/>
        <v>20</v>
      </c>
      <c r="L206" s="57">
        <f t="shared" si="109"/>
        <v>25</v>
      </c>
      <c r="M206" s="58">
        <f t="shared" si="110"/>
        <v>1.85</v>
      </c>
      <c r="N206" s="38">
        <f t="shared" si="100"/>
        <v>4146</v>
      </c>
      <c r="O206" s="63">
        <f t="shared" si="105"/>
        <v>1544</v>
      </c>
      <c r="P206" s="64">
        <f t="shared" si="106"/>
        <v>0.27135325131810195</v>
      </c>
      <c r="Q206" s="33"/>
      <c r="S206" s="117">
        <f t="shared" si="129"/>
        <v>0</v>
      </c>
      <c r="T206" s="117">
        <f t="shared" si="117"/>
        <v>8940101</v>
      </c>
      <c r="U206" s="151" t="s">
        <v>919</v>
      </c>
      <c r="V206" s="152">
        <v>20</v>
      </c>
      <c r="W206" s="6">
        <v>206</v>
      </c>
      <c r="Y206" s="302">
        <f t="shared" si="98"/>
        <v>5458</v>
      </c>
      <c r="Z206" s="302"/>
      <c r="AA206" s="169">
        <f t="shared" si="126"/>
        <v>1.02</v>
      </c>
      <c r="AB206" s="168">
        <f t="shared" si="99"/>
        <v>4.2506412605350041E-2</v>
      </c>
      <c r="AC206" s="209">
        <f t="shared" si="121"/>
        <v>5690</v>
      </c>
      <c r="AD206" s="151" t="s">
        <v>919</v>
      </c>
      <c r="AE206" s="205">
        <v>20</v>
      </c>
      <c r="AF206" s="206">
        <v>222</v>
      </c>
      <c r="AG206" s="136">
        <f t="shared" si="124"/>
        <v>0.26</v>
      </c>
      <c r="AH206" s="168">
        <f t="shared" si="130"/>
        <v>7.7669902912621325E-2</v>
      </c>
      <c r="AI206" s="212">
        <f t="shared" si="131"/>
        <v>4.2506412605350041E-2</v>
      </c>
      <c r="AJ206" s="212">
        <f t="shared" si="132"/>
        <v>-3.5163490307271283E-2</v>
      </c>
    </row>
    <row r="207" spans="1:36" ht="12.95" customHeight="1" x14ac:dyDescent="0.2">
      <c r="A207" s="105">
        <f t="shared" si="111"/>
        <v>0.1</v>
      </c>
      <c r="B207" s="106">
        <f t="shared" si="128"/>
        <v>14600</v>
      </c>
      <c r="C207" s="28">
        <v>8940102</v>
      </c>
      <c r="D207" s="108">
        <f t="shared" ref="D207" si="134">CEILING(IF(B207&lt;10000,B207,B207*0.98),100)-100</f>
        <v>14300</v>
      </c>
      <c r="E207" s="180"/>
      <c r="F207" s="155" t="s">
        <v>205</v>
      </c>
      <c r="G207" s="43">
        <v>20</v>
      </c>
      <c r="H207" s="60">
        <v>0.26</v>
      </c>
      <c r="I207" s="46">
        <v>500</v>
      </c>
      <c r="J207" s="53">
        <f t="shared" si="107"/>
        <v>12</v>
      </c>
      <c r="K207" s="56">
        <f t="shared" si="108"/>
        <v>20</v>
      </c>
      <c r="L207" s="57">
        <f t="shared" si="109"/>
        <v>25</v>
      </c>
      <c r="M207" s="58">
        <f t="shared" si="110"/>
        <v>5</v>
      </c>
      <c r="N207" s="38">
        <f t="shared" si="100"/>
        <v>10643</v>
      </c>
      <c r="O207" s="63">
        <f t="shared" si="105"/>
        <v>3957</v>
      </c>
      <c r="P207" s="64">
        <f t="shared" si="106"/>
        <v>0.27102739726027397</v>
      </c>
      <c r="Q207" s="33"/>
      <c r="S207" s="117">
        <f t="shared" si="129"/>
        <v>0</v>
      </c>
      <c r="T207" s="117">
        <f t="shared" si="117"/>
        <v>8940102</v>
      </c>
      <c r="U207" s="151" t="s">
        <v>920</v>
      </c>
      <c r="V207" s="152">
        <v>20</v>
      </c>
      <c r="W207" s="6">
        <v>534</v>
      </c>
      <c r="Y207" s="302">
        <f t="shared" si="98"/>
        <v>14150</v>
      </c>
      <c r="Z207" s="302"/>
      <c r="AA207" s="169">
        <f t="shared" si="126"/>
        <v>1.02</v>
      </c>
      <c r="AB207" s="168">
        <f t="shared" si="99"/>
        <v>3.180212014134276E-2</v>
      </c>
      <c r="AC207" s="209">
        <f>CEILING((AF207*$AD$9),100)-100</f>
        <v>14600</v>
      </c>
      <c r="AD207" s="151" t="s">
        <v>920</v>
      </c>
      <c r="AE207" s="205">
        <v>20</v>
      </c>
      <c r="AF207" s="206">
        <v>576</v>
      </c>
      <c r="AG207" s="136">
        <f t="shared" si="124"/>
        <v>0.26</v>
      </c>
      <c r="AH207" s="168">
        <f t="shared" si="130"/>
        <v>7.8651685393258397E-2</v>
      </c>
      <c r="AI207" s="212">
        <f t="shared" si="131"/>
        <v>3.180212014134276E-2</v>
      </c>
      <c r="AJ207" s="212">
        <f t="shared" si="132"/>
        <v>-4.6849565251915637E-2</v>
      </c>
    </row>
    <row r="208" spans="1:36" ht="12.95" customHeight="1" x14ac:dyDescent="0.2">
      <c r="A208" s="105">
        <f t="shared" si="111"/>
        <v>0.1</v>
      </c>
      <c r="B208" s="106">
        <f t="shared" si="128"/>
        <v>7390</v>
      </c>
      <c r="C208" s="28">
        <v>8940103</v>
      </c>
      <c r="D208" s="113">
        <f t="shared" si="120"/>
        <v>7390</v>
      </c>
      <c r="E208" s="180"/>
      <c r="F208" s="155" t="s">
        <v>206</v>
      </c>
      <c r="G208" s="43">
        <v>20</v>
      </c>
      <c r="H208" s="60">
        <v>0.26</v>
      </c>
      <c r="I208" s="46">
        <v>250</v>
      </c>
      <c r="J208" s="53">
        <f t="shared" si="107"/>
        <v>12</v>
      </c>
      <c r="K208" s="56">
        <f t="shared" si="108"/>
        <v>20</v>
      </c>
      <c r="L208" s="57">
        <f t="shared" si="109"/>
        <v>25</v>
      </c>
      <c r="M208" s="58">
        <f t="shared" si="110"/>
        <v>2.5</v>
      </c>
      <c r="N208" s="38">
        <f t="shared" si="100"/>
        <v>5487</v>
      </c>
      <c r="O208" s="63">
        <f t="shared" si="105"/>
        <v>1903</v>
      </c>
      <c r="P208" s="64">
        <f t="shared" si="106"/>
        <v>0.257510148849797</v>
      </c>
      <c r="Q208" s="33"/>
      <c r="S208" s="117">
        <f t="shared" si="129"/>
        <v>0</v>
      </c>
      <c r="T208" s="117">
        <f t="shared" si="117"/>
        <v>8940103</v>
      </c>
      <c r="U208" s="151" t="s">
        <v>921</v>
      </c>
      <c r="V208" s="152">
        <v>20</v>
      </c>
      <c r="W208" s="6">
        <v>267</v>
      </c>
      <c r="Y208" s="302">
        <f t="shared" si="98"/>
        <v>7075</v>
      </c>
      <c r="Z208" s="302"/>
      <c r="AA208" s="169">
        <f t="shared" si="126"/>
        <v>1.02</v>
      </c>
      <c r="AB208" s="168">
        <f t="shared" si="99"/>
        <v>4.452296819787982E-2</v>
      </c>
      <c r="AC208" s="209">
        <f t="shared" si="121"/>
        <v>7390</v>
      </c>
      <c r="AD208" s="151" t="s">
        <v>921</v>
      </c>
      <c r="AE208" s="205">
        <v>20</v>
      </c>
      <c r="AF208" s="206">
        <v>288</v>
      </c>
      <c r="AG208" s="136">
        <f t="shared" si="124"/>
        <v>0.26</v>
      </c>
      <c r="AH208" s="168">
        <f t="shared" si="130"/>
        <v>7.8651685393258397E-2</v>
      </c>
      <c r="AI208" s="212">
        <f t="shared" si="131"/>
        <v>4.452296819787982E-2</v>
      </c>
      <c r="AJ208" s="212">
        <f t="shared" si="132"/>
        <v>-3.4128717195378577E-2</v>
      </c>
    </row>
    <row r="209" spans="1:38" ht="12.95" customHeight="1" x14ac:dyDescent="0.2">
      <c r="A209" s="105">
        <f t="shared" si="111"/>
        <v>0.1</v>
      </c>
      <c r="B209" s="106">
        <f t="shared" si="128"/>
        <v>17500</v>
      </c>
      <c r="C209" s="28">
        <v>8940104</v>
      </c>
      <c r="D209" s="108">
        <f t="shared" ref="D209" si="135">CEILING(IF(B209&lt;10000,B209,B209*0.98),100)-100</f>
        <v>17100</v>
      </c>
      <c r="E209" s="180"/>
      <c r="F209" s="155" t="s">
        <v>217</v>
      </c>
      <c r="G209" s="43">
        <v>20</v>
      </c>
      <c r="H209" s="60">
        <v>0.26</v>
      </c>
      <c r="I209" s="46">
        <v>590</v>
      </c>
      <c r="J209" s="53">
        <f t="shared" si="107"/>
        <v>12</v>
      </c>
      <c r="K209" s="56">
        <f t="shared" si="108"/>
        <v>20</v>
      </c>
      <c r="L209" s="57">
        <f t="shared" si="109"/>
        <v>25</v>
      </c>
      <c r="M209" s="58">
        <f t="shared" si="110"/>
        <v>5.9</v>
      </c>
      <c r="N209" s="38">
        <f t="shared" si="100"/>
        <v>12499</v>
      </c>
      <c r="O209" s="63">
        <f t="shared" si="105"/>
        <v>5001</v>
      </c>
      <c r="P209" s="64">
        <f t="shared" si="106"/>
        <v>0.28577142857142857</v>
      </c>
      <c r="Q209" s="33"/>
      <c r="S209" s="117">
        <f t="shared" si="129"/>
        <v>0</v>
      </c>
      <c r="T209" s="117">
        <f t="shared" si="117"/>
        <v>8940104</v>
      </c>
      <c r="U209" s="151" t="s">
        <v>922</v>
      </c>
      <c r="V209" s="152">
        <v>20</v>
      </c>
      <c r="W209" s="6">
        <v>640</v>
      </c>
      <c r="Y209" s="302">
        <f t="shared" ref="Y209:Y270" si="136">CEILING((W209*$B$4),1)-1</f>
        <v>16959</v>
      </c>
      <c r="Z209" s="302"/>
      <c r="AA209" s="169">
        <f t="shared" si="126"/>
        <v>1.02</v>
      </c>
      <c r="AB209" s="168">
        <f t="shared" ref="AB209:AB270" si="137">B209/Y209-1</f>
        <v>3.1900465829353131E-2</v>
      </c>
      <c r="AC209" s="209">
        <f>CEILING((AF209*$AD$9),100)-100</f>
        <v>17500</v>
      </c>
      <c r="AD209" s="151" t="s">
        <v>922</v>
      </c>
      <c r="AE209" s="205">
        <v>20</v>
      </c>
      <c r="AF209" s="206">
        <v>687</v>
      </c>
      <c r="AG209" s="136">
        <f t="shared" si="124"/>
        <v>0.26</v>
      </c>
      <c r="AH209" s="168">
        <f t="shared" si="130"/>
        <v>7.3437500000000044E-2</v>
      </c>
      <c r="AI209" s="212">
        <f t="shared" si="131"/>
        <v>3.1900465829353131E-2</v>
      </c>
      <c r="AJ209" s="212">
        <f t="shared" si="132"/>
        <v>-4.1537034170646914E-2</v>
      </c>
    </row>
    <row r="210" spans="1:38" ht="12.95" customHeight="1" x14ac:dyDescent="0.2">
      <c r="A210" s="105">
        <f t="shared" si="111"/>
        <v>0.1</v>
      </c>
      <c r="B210" s="106">
        <f t="shared" si="128"/>
        <v>8790</v>
      </c>
      <c r="C210" s="28">
        <v>8940105</v>
      </c>
      <c r="D210" s="113">
        <f t="shared" si="120"/>
        <v>8790</v>
      </c>
      <c r="E210" s="180"/>
      <c r="F210" s="155" t="s">
        <v>218</v>
      </c>
      <c r="G210" s="43">
        <v>20</v>
      </c>
      <c r="H210" s="60">
        <v>0.26</v>
      </c>
      <c r="I210" s="46">
        <v>295</v>
      </c>
      <c r="J210" s="53">
        <f t="shared" si="107"/>
        <v>12</v>
      </c>
      <c r="K210" s="56">
        <f t="shared" si="108"/>
        <v>20</v>
      </c>
      <c r="L210" s="57">
        <f t="shared" si="109"/>
        <v>25</v>
      </c>
      <c r="M210" s="58">
        <f t="shared" si="110"/>
        <v>2.95</v>
      </c>
      <c r="N210" s="38">
        <f t="shared" si="100"/>
        <v>6415</v>
      </c>
      <c r="O210" s="63">
        <f t="shared" si="105"/>
        <v>2375</v>
      </c>
      <c r="P210" s="64">
        <f t="shared" si="106"/>
        <v>0.27019340159271898</v>
      </c>
      <c r="Q210" s="33"/>
      <c r="S210" s="117">
        <f t="shared" si="129"/>
        <v>0</v>
      </c>
      <c r="T210" s="117">
        <f t="shared" si="117"/>
        <v>8940105</v>
      </c>
      <c r="U210" s="151" t="s">
        <v>923</v>
      </c>
      <c r="V210" s="152">
        <v>20</v>
      </c>
      <c r="W210" s="6">
        <v>320</v>
      </c>
      <c r="Y210" s="302">
        <f t="shared" si="136"/>
        <v>8479</v>
      </c>
      <c r="Z210" s="302"/>
      <c r="AA210" s="169">
        <f t="shared" si="126"/>
        <v>1.02</v>
      </c>
      <c r="AB210" s="168">
        <f t="shared" si="137"/>
        <v>3.6678853638400843E-2</v>
      </c>
      <c r="AC210" s="209">
        <f>CEILING((AF210*$AD$9),100)-10</f>
        <v>8790</v>
      </c>
      <c r="AD210" s="151" t="s">
        <v>923</v>
      </c>
      <c r="AE210" s="205">
        <v>20</v>
      </c>
      <c r="AF210" s="206">
        <v>343</v>
      </c>
      <c r="AG210" s="136">
        <f t="shared" si="124"/>
        <v>0.26</v>
      </c>
      <c r="AH210" s="168">
        <f t="shared" si="130"/>
        <v>7.1874999999999911E-2</v>
      </c>
      <c r="AI210" s="212">
        <f t="shared" si="131"/>
        <v>3.6678853638400843E-2</v>
      </c>
      <c r="AJ210" s="212">
        <f t="shared" si="132"/>
        <v>-3.5196146361599068E-2</v>
      </c>
    </row>
    <row r="211" spans="1:38" ht="12.95" customHeight="1" x14ac:dyDescent="0.2">
      <c r="A211" s="105">
        <f t="shared" si="111"/>
        <v>0.1</v>
      </c>
      <c r="B211" s="106">
        <f t="shared" si="128"/>
        <v>18500</v>
      </c>
      <c r="C211" s="28">
        <v>8940106</v>
      </c>
      <c r="D211" s="108">
        <f t="shared" ref="D211" si="138">CEILING(IF(B211&lt;10000,B211,B211*0.98),100)-100</f>
        <v>18100</v>
      </c>
      <c r="E211" s="180"/>
      <c r="F211" s="155" t="s">
        <v>207</v>
      </c>
      <c r="G211" s="43">
        <v>20</v>
      </c>
      <c r="H211" s="60">
        <v>0.26</v>
      </c>
      <c r="I211" s="46">
        <v>630</v>
      </c>
      <c r="J211" s="53">
        <f t="shared" si="107"/>
        <v>12</v>
      </c>
      <c r="K211" s="56">
        <f t="shared" si="108"/>
        <v>20</v>
      </c>
      <c r="L211" s="57">
        <f t="shared" si="109"/>
        <v>25</v>
      </c>
      <c r="M211" s="58">
        <f t="shared" si="110"/>
        <v>6.3</v>
      </c>
      <c r="N211" s="38">
        <f t="shared" si="100"/>
        <v>13324</v>
      </c>
      <c r="O211" s="63">
        <f t="shared" si="105"/>
        <v>5176</v>
      </c>
      <c r="P211" s="64">
        <f t="shared" si="106"/>
        <v>0.27978378378378377</v>
      </c>
      <c r="Q211" s="33"/>
      <c r="S211" s="117">
        <f t="shared" si="129"/>
        <v>0</v>
      </c>
      <c r="T211" s="117">
        <f t="shared" si="117"/>
        <v>8940106</v>
      </c>
      <c r="U211" s="151" t="s">
        <v>924</v>
      </c>
      <c r="V211" s="152">
        <v>20</v>
      </c>
      <c r="W211" s="6">
        <v>670</v>
      </c>
      <c r="Y211" s="302">
        <f t="shared" si="136"/>
        <v>17754</v>
      </c>
      <c r="Z211" s="302"/>
      <c r="AA211" s="169">
        <f t="shared" si="126"/>
        <v>1.02</v>
      </c>
      <c r="AB211" s="168">
        <f t="shared" si="137"/>
        <v>4.2018700011265064E-2</v>
      </c>
      <c r="AC211" s="209">
        <f>CEILING((AF211*$AD$9),100)-100</f>
        <v>18500</v>
      </c>
      <c r="AD211" s="151" t="s">
        <v>924</v>
      </c>
      <c r="AE211" s="205">
        <v>20</v>
      </c>
      <c r="AF211" s="206">
        <v>727</v>
      </c>
      <c r="AG211" s="136">
        <f t="shared" si="124"/>
        <v>0.26</v>
      </c>
      <c r="AH211" s="168">
        <f t="shared" si="130"/>
        <v>8.5074626865671688E-2</v>
      </c>
      <c r="AI211" s="212">
        <f t="shared" si="131"/>
        <v>4.2018700011265064E-2</v>
      </c>
      <c r="AJ211" s="212">
        <f t="shared" si="132"/>
        <v>-4.3055926854406623E-2</v>
      </c>
    </row>
    <row r="212" spans="1:38" ht="12.95" customHeight="1" x14ac:dyDescent="0.2">
      <c r="A212" s="105">
        <f t="shared" si="111"/>
        <v>0.1</v>
      </c>
      <c r="B212" s="106">
        <f t="shared" si="128"/>
        <v>9290</v>
      </c>
      <c r="C212" s="28">
        <v>8940107</v>
      </c>
      <c r="D212" s="113">
        <f t="shared" si="120"/>
        <v>9290</v>
      </c>
      <c r="E212" s="180"/>
      <c r="F212" s="155" t="s">
        <v>208</v>
      </c>
      <c r="G212" s="43">
        <v>20</v>
      </c>
      <c r="H212" s="60">
        <v>0.26</v>
      </c>
      <c r="I212" s="46">
        <v>315</v>
      </c>
      <c r="J212" s="53">
        <f t="shared" si="107"/>
        <v>12</v>
      </c>
      <c r="K212" s="56">
        <f t="shared" si="108"/>
        <v>20</v>
      </c>
      <c r="L212" s="57">
        <f t="shared" si="109"/>
        <v>25</v>
      </c>
      <c r="M212" s="58">
        <f t="shared" si="110"/>
        <v>3.15</v>
      </c>
      <c r="N212" s="38">
        <f t="shared" si="100"/>
        <v>6827</v>
      </c>
      <c r="O212" s="63">
        <f t="shared" si="105"/>
        <v>2463</v>
      </c>
      <c r="P212" s="64">
        <f t="shared" si="106"/>
        <v>0.26512378902045208</v>
      </c>
      <c r="Q212" s="33"/>
      <c r="S212" s="117">
        <f t="shared" si="129"/>
        <v>0</v>
      </c>
      <c r="T212" s="117">
        <f t="shared" si="117"/>
        <v>8940107</v>
      </c>
      <c r="U212" s="151" t="s">
        <v>925</v>
      </c>
      <c r="V212" s="152">
        <v>20</v>
      </c>
      <c r="W212" s="6">
        <v>335</v>
      </c>
      <c r="Y212" s="302">
        <f t="shared" si="136"/>
        <v>8877</v>
      </c>
      <c r="Z212" s="302"/>
      <c r="AA212" s="169">
        <f t="shared" si="126"/>
        <v>1.02</v>
      </c>
      <c r="AB212" s="168">
        <f t="shared" si="137"/>
        <v>4.6524726822124496E-2</v>
      </c>
      <c r="AC212" s="209">
        <f>CEILING((AF212*$AD$9),100)-10</f>
        <v>9290</v>
      </c>
      <c r="AD212" s="151" t="s">
        <v>925</v>
      </c>
      <c r="AE212" s="205">
        <v>20</v>
      </c>
      <c r="AF212" s="206">
        <v>364</v>
      </c>
      <c r="AG212" s="136">
        <f t="shared" si="124"/>
        <v>0.26</v>
      </c>
      <c r="AH212" s="168">
        <f t="shared" si="130"/>
        <v>8.6567164179104372E-2</v>
      </c>
      <c r="AI212" s="212">
        <f t="shared" si="131"/>
        <v>4.6524726822124496E-2</v>
      </c>
      <c r="AJ212" s="212">
        <f t="shared" si="132"/>
        <v>-4.0042437356979876E-2</v>
      </c>
    </row>
    <row r="213" spans="1:38" ht="12.95" customHeight="1" x14ac:dyDescent="0.2">
      <c r="A213" s="105">
        <f t="shared" si="111"/>
        <v>0.1</v>
      </c>
      <c r="B213" s="106">
        <f t="shared" si="128"/>
        <v>19000</v>
      </c>
      <c r="C213" s="28">
        <v>8940108</v>
      </c>
      <c r="D213" s="108">
        <f t="shared" ref="D213" si="139">CEILING(IF(B213&lt;10000,B213,B213*0.98),100)-100</f>
        <v>18600</v>
      </c>
      <c r="E213" s="180"/>
      <c r="F213" s="155" t="s">
        <v>219</v>
      </c>
      <c r="G213" s="43">
        <v>20</v>
      </c>
      <c r="H213" s="60">
        <v>0.26</v>
      </c>
      <c r="I213" s="46">
        <v>640</v>
      </c>
      <c r="J213" s="53">
        <f t="shared" si="107"/>
        <v>12</v>
      </c>
      <c r="K213" s="56">
        <f t="shared" si="108"/>
        <v>20</v>
      </c>
      <c r="L213" s="57">
        <f t="shared" si="109"/>
        <v>25</v>
      </c>
      <c r="M213" s="58">
        <f t="shared" si="110"/>
        <v>6.4</v>
      </c>
      <c r="N213" s="38">
        <f t="shared" ref="N213:N268" si="140">CEILING(((I213*(1-H213)+J213+M213)*$N$8),1)-0</f>
        <v>13530</v>
      </c>
      <c r="O213" s="63">
        <f t="shared" si="105"/>
        <v>5470</v>
      </c>
      <c r="P213" s="64">
        <f t="shared" si="106"/>
        <v>0.28789473684210526</v>
      </c>
      <c r="Q213" s="33"/>
      <c r="S213" s="117">
        <f t="shared" si="129"/>
        <v>0</v>
      </c>
      <c r="T213" s="117">
        <f t="shared" si="117"/>
        <v>8940108</v>
      </c>
      <c r="U213" s="151" t="s">
        <v>926</v>
      </c>
      <c r="V213" s="152">
        <v>20</v>
      </c>
      <c r="W213" s="6">
        <v>700</v>
      </c>
      <c r="Y213" s="302">
        <f t="shared" si="136"/>
        <v>18549</v>
      </c>
      <c r="Z213" s="302"/>
      <c r="AA213" s="169">
        <f t="shared" si="126"/>
        <v>1.02</v>
      </c>
      <c r="AB213" s="168">
        <f t="shared" si="137"/>
        <v>2.431397919025291E-2</v>
      </c>
      <c r="AC213" s="209">
        <f>CEILING((AF213*$AD$9),100)-100</f>
        <v>19000</v>
      </c>
      <c r="AD213" s="151" t="s">
        <v>926</v>
      </c>
      <c r="AE213" s="205">
        <v>20</v>
      </c>
      <c r="AF213" s="206">
        <v>747</v>
      </c>
      <c r="AG213" s="136">
        <f t="shared" si="124"/>
        <v>0.26</v>
      </c>
      <c r="AH213" s="168">
        <f t="shared" si="130"/>
        <v>6.7142857142857171E-2</v>
      </c>
      <c r="AI213" s="212">
        <f t="shared" si="131"/>
        <v>2.431397919025291E-2</v>
      </c>
      <c r="AJ213" s="212">
        <f t="shared" si="132"/>
        <v>-4.2828877952604261E-2</v>
      </c>
    </row>
    <row r="214" spans="1:38" ht="12.95" customHeight="1" x14ac:dyDescent="0.2">
      <c r="A214" s="105">
        <f t="shared" si="111"/>
        <v>0.1</v>
      </c>
      <c r="B214" s="106">
        <f t="shared" si="128"/>
        <v>9590</v>
      </c>
      <c r="C214" s="28">
        <v>8940109</v>
      </c>
      <c r="D214" s="113">
        <f t="shared" si="120"/>
        <v>9590</v>
      </c>
      <c r="E214" s="180"/>
      <c r="F214" s="155" t="s">
        <v>220</v>
      </c>
      <c r="G214" s="43">
        <v>20</v>
      </c>
      <c r="H214" s="60">
        <v>0.26</v>
      </c>
      <c r="I214" s="46">
        <v>320</v>
      </c>
      <c r="J214" s="53">
        <f t="shared" si="107"/>
        <v>12</v>
      </c>
      <c r="K214" s="56">
        <f t="shared" si="108"/>
        <v>20</v>
      </c>
      <c r="L214" s="57">
        <f t="shared" si="109"/>
        <v>25</v>
      </c>
      <c r="M214" s="58">
        <f t="shared" si="110"/>
        <v>3.2</v>
      </c>
      <c r="N214" s="38">
        <f t="shared" si="140"/>
        <v>6930</v>
      </c>
      <c r="O214" s="63">
        <f t="shared" si="105"/>
        <v>2660</v>
      </c>
      <c r="P214" s="64">
        <f t="shared" si="106"/>
        <v>0.27737226277372262</v>
      </c>
      <c r="Q214" s="33"/>
      <c r="S214" s="117">
        <f t="shared" si="129"/>
        <v>0</v>
      </c>
      <c r="T214" s="117">
        <f t="shared" si="117"/>
        <v>8940109</v>
      </c>
      <c r="U214" s="151" t="s">
        <v>927</v>
      </c>
      <c r="V214" s="152">
        <v>20</v>
      </c>
      <c r="W214" s="6">
        <v>350</v>
      </c>
      <c r="Y214" s="302">
        <f t="shared" si="136"/>
        <v>9274</v>
      </c>
      <c r="Z214" s="302"/>
      <c r="AA214" s="169">
        <f t="shared" si="126"/>
        <v>1.02</v>
      </c>
      <c r="AB214" s="168">
        <f t="shared" si="137"/>
        <v>3.4073754582704341E-2</v>
      </c>
      <c r="AC214" s="209">
        <f t="shared" ref="AC214:AC215" si="141">CEILING((AF214*$AD$9),100)-10</f>
        <v>9590</v>
      </c>
      <c r="AD214" s="151" t="s">
        <v>927</v>
      </c>
      <c r="AE214" s="205">
        <v>20</v>
      </c>
      <c r="AF214" s="206">
        <v>374</v>
      </c>
      <c r="AG214" s="136">
        <f t="shared" si="124"/>
        <v>0.26</v>
      </c>
      <c r="AH214" s="168">
        <f t="shared" si="130"/>
        <v>6.8571428571428505E-2</v>
      </c>
      <c r="AI214" s="212">
        <f t="shared" si="131"/>
        <v>3.4073754582704341E-2</v>
      </c>
      <c r="AJ214" s="212">
        <f t="shared" si="132"/>
        <v>-3.4497673988724165E-2</v>
      </c>
    </row>
    <row r="215" spans="1:38" ht="12.95" customHeight="1" x14ac:dyDescent="0.2">
      <c r="A215" s="105">
        <f t="shared" si="111"/>
        <v>0.1</v>
      </c>
      <c r="B215" s="106">
        <f t="shared" si="128"/>
        <v>9290</v>
      </c>
      <c r="C215" s="28">
        <v>8940111</v>
      </c>
      <c r="D215" s="113">
        <f t="shared" si="120"/>
        <v>9290</v>
      </c>
      <c r="E215" s="180"/>
      <c r="F215" s="155" t="s">
        <v>221</v>
      </c>
      <c r="G215" s="43">
        <v>20</v>
      </c>
      <c r="H215" s="60">
        <v>0.26</v>
      </c>
      <c r="I215" s="46">
        <v>290</v>
      </c>
      <c r="J215" s="53">
        <f t="shared" si="107"/>
        <v>12</v>
      </c>
      <c r="K215" s="56">
        <f t="shared" si="108"/>
        <v>20</v>
      </c>
      <c r="L215" s="57">
        <f t="shared" si="109"/>
        <v>25</v>
      </c>
      <c r="M215" s="58">
        <f t="shared" si="110"/>
        <v>2.9</v>
      </c>
      <c r="N215" s="38">
        <f t="shared" si="140"/>
        <v>6312</v>
      </c>
      <c r="O215" s="63">
        <f t="shared" si="105"/>
        <v>2978</v>
      </c>
      <c r="P215" s="64">
        <f t="shared" si="106"/>
        <v>0.32055974165769646</v>
      </c>
      <c r="Q215" s="33"/>
      <c r="S215" s="117">
        <f t="shared" si="129"/>
        <v>0</v>
      </c>
      <c r="T215" s="117">
        <f t="shared" si="117"/>
        <v>8940111</v>
      </c>
      <c r="U215" s="151" t="s">
        <v>928</v>
      </c>
      <c r="V215" s="152">
        <v>20</v>
      </c>
      <c r="W215" s="6">
        <v>315</v>
      </c>
      <c r="Y215" s="302">
        <f t="shared" si="136"/>
        <v>8347</v>
      </c>
      <c r="Z215" s="302"/>
      <c r="AA215" s="169">
        <f t="shared" si="126"/>
        <v>1.02</v>
      </c>
      <c r="AB215" s="168">
        <f t="shared" si="137"/>
        <v>0.11297472145681087</v>
      </c>
      <c r="AC215" s="209">
        <f t="shared" si="141"/>
        <v>9290</v>
      </c>
      <c r="AD215" s="151" t="s">
        <v>928</v>
      </c>
      <c r="AE215" s="205">
        <v>20</v>
      </c>
      <c r="AF215" s="206">
        <v>364</v>
      </c>
      <c r="AG215" s="136">
        <f t="shared" si="124"/>
        <v>0.26</v>
      </c>
      <c r="AH215" s="168">
        <f t="shared" si="130"/>
        <v>0.15555555555555545</v>
      </c>
      <c r="AI215" s="212">
        <f t="shared" si="131"/>
        <v>0.11297472145681087</v>
      </c>
      <c r="AJ215" s="212">
        <f t="shared" si="132"/>
        <v>-4.258083409874458E-2</v>
      </c>
    </row>
    <row r="216" spans="1:38" ht="12.95" customHeight="1" x14ac:dyDescent="0.2">
      <c r="A216" s="105">
        <f t="shared" si="111"/>
        <v>0.1</v>
      </c>
      <c r="B216" s="106">
        <f t="shared" si="128"/>
        <v>18500</v>
      </c>
      <c r="C216" s="28">
        <v>8940114</v>
      </c>
      <c r="D216" s="108">
        <f t="shared" ref="D216" si="142">CEILING(IF(B216&lt;10000,B216,B216*0.98),100)-100</f>
        <v>18100</v>
      </c>
      <c r="E216" s="180"/>
      <c r="F216" s="155" t="s">
        <v>209</v>
      </c>
      <c r="G216" s="43">
        <v>20</v>
      </c>
      <c r="H216" s="60">
        <v>0.26</v>
      </c>
      <c r="I216" s="46">
        <v>630</v>
      </c>
      <c r="J216" s="53">
        <f t="shared" si="107"/>
        <v>12</v>
      </c>
      <c r="K216" s="56">
        <f t="shared" si="108"/>
        <v>20</v>
      </c>
      <c r="L216" s="57">
        <f t="shared" si="109"/>
        <v>25</v>
      </c>
      <c r="M216" s="58">
        <f t="shared" si="110"/>
        <v>6.3</v>
      </c>
      <c r="N216" s="38">
        <f t="shared" si="140"/>
        <v>13324</v>
      </c>
      <c r="O216" s="63">
        <f t="shared" si="105"/>
        <v>5176</v>
      </c>
      <c r="P216" s="64">
        <f t="shared" si="106"/>
        <v>0.27978378378378377</v>
      </c>
      <c r="Q216" s="33"/>
      <c r="S216" s="117">
        <f t="shared" si="129"/>
        <v>0</v>
      </c>
      <c r="T216" s="117">
        <f t="shared" si="117"/>
        <v>8940114</v>
      </c>
      <c r="U216" s="151" t="s">
        <v>929</v>
      </c>
      <c r="V216" s="152">
        <v>20</v>
      </c>
      <c r="W216" s="6">
        <v>680</v>
      </c>
      <c r="Y216" s="302">
        <f t="shared" si="136"/>
        <v>18019</v>
      </c>
      <c r="Z216" s="302"/>
      <c r="AA216" s="169">
        <f t="shared" si="126"/>
        <v>1.02</v>
      </c>
      <c r="AB216" s="168">
        <f t="shared" si="137"/>
        <v>2.6694045174537884E-2</v>
      </c>
      <c r="AC216" s="209">
        <f>CEILING((AF216*$AD$9),100)-100</f>
        <v>18500</v>
      </c>
      <c r="AD216" s="151" t="s">
        <v>929</v>
      </c>
      <c r="AE216" s="205">
        <v>20</v>
      </c>
      <c r="AF216" s="206">
        <v>727</v>
      </c>
      <c r="AG216" s="136">
        <f t="shared" si="124"/>
        <v>0.26</v>
      </c>
      <c r="AH216" s="168">
        <f t="shared" si="130"/>
        <v>6.9117647058823506E-2</v>
      </c>
      <c r="AI216" s="212">
        <f t="shared" si="131"/>
        <v>2.6694045174537884E-2</v>
      </c>
      <c r="AJ216" s="212">
        <f t="shared" si="132"/>
        <v>-4.2423601884285622E-2</v>
      </c>
    </row>
    <row r="217" spans="1:38" ht="12.95" customHeight="1" x14ac:dyDescent="0.2">
      <c r="A217" s="105">
        <f t="shared" si="111"/>
        <v>0.1</v>
      </c>
      <c r="B217" s="106">
        <f t="shared" si="128"/>
        <v>9290</v>
      </c>
      <c r="C217" s="28">
        <v>8940115</v>
      </c>
      <c r="D217" s="113">
        <f t="shared" si="120"/>
        <v>9290</v>
      </c>
      <c r="E217" s="180"/>
      <c r="F217" s="155" t="s">
        <v>210</v>
      </c>
      <c r="G217" s="43">
        <v>20</v>
      </c>
      <c r="H217" s="60">
        <v>0.26</v>
      </c>
      <c r="I217" s="46">
        <v>315</v>
      </c>
      <c r="J217" s="53">
        <f t="shared" si="107"/>
        <v>12</v>
      </c>
      <c r="K217" s="56">
        <f t="shared" si="108"/>
        <v>20</v>
      </c>
      <c r="L217" s="57">
        <f t="shared" si="109"/>
        <v>25</v>
      </c>
      <c r="M217" s="58">
        <f t="shared" si="110"/>
        <v>3.15</v>
      </c>
      <c r="N217" s="38">
        <f t="shared" si="140"/>
        <v>6827</v>
      </c>
      <c r="O217" s="63">
        <f t="shared" si="105"/>
        <v>2463</v>
      </c>
      <c r="P217" s="64">
        <f t="shared" si="106"/>
        <v>0.26512378902045208</v>
      </c>
      <c r="Q217" s="33"/>
      <c r="S217" s="117">
        <f t="shared" si="129"/>
        <v>0</v>
      </c>
      <c r="T217" s="117">
        <f t="shared" si="117"/>
        <v>8940115</v>
      </c>
      <c r="U217" s="151" t="s">
        <v>930</v>
      </c>
      <c r="V217" s="152">
        <v>20</v>
      </c>
      <c r="W217" s="6">
        <v>340</v>
      </c>
      <c r="Y217" s="302">
        <f t="shared" si="136"/>
        <v>9009</v>
      </c>
      <c r="Z217" s="302"/>
      <c r="AA217" s="169">
        <f t="shared" si="126"/>
        <v>1.02</v>
      </c>
      <c r="AB217" s="168">
        <f t="shared" si="137"/>
        <v>3.1191031191031282E-2</v>
      </c>
      <c r="AC217" s="209">
        <f>CEILING((AF217*$AD$9),100)-10</f>
        <v>9290</v>
      </c>
      <c r="AD217" s="151" t="s">
        <v>930</v>
      </c>
      <c r="AE217" s="205">
        <v>20</v>
      </c>
      <c r="AF217" s="206">
        <v>364</v>
      </c>
      <c r="AG217" s="136">
        <f t="shared" si="124"/>
        <v>0.26</v>
      </c>
      <c r="AH217" s="168">
        <f t="shared" si="130"/>
        <v>7.0588235294117618E-2</v>
      </c>
      <c r="AI217" s="212">
        <f t="shared" si="131"/>
        <v>3.1191031191031282E-2</v>
      </c>
      <c r="AJ217" s="212">
        <f t="shared" si="132"/>
        <v>-3.9397204103086336E-2</v>
      </c>
    </row>
    <row r="218" spans="1:38" ht="12.95" customHeight="1" x14ac:dyDescent="0.2">
      <c r="A218" s="105">
        <f>IF(H217&lt;19%,0.05,0.1)</f>
        <v>0.1</v>
      </c>
      <c r="B218" s="106">
        <f t="shared" si="128"/>
        <v>5490</v>
      </c>
      <c r="C218" s="28">
        <v>8940124</v>
      </c>
      <c r="D218" s="113">
        <f t="shared" ref="D218:D275" si="143">B218</f>
        <v>5490</v>
      </c>
      <c r="E218" s="180"/>
      <c r="F218" s="155" t="s">
        <v>222</v>
      </c>
      <c r="G218" s="43">
        <v>20</v>
      </c>
      <c r="H218" s="60">
        <v>0.26</v>
      </c>
      <c r="I218" s="46">
        <v>184</v>
      </c>
      <c r="J218" s="53">
        <f t="shared" si="107"/>
        <v>12</v>
      </c>
      <c r="K218" s="56">
        <f t="shared" si="108"/>
        <v>20</v>
      </c>
      <c r="L218" s="57">
        <f t="shared" si="109"/>
        <v>25</v>
      </c>
      <c r="M218" s="58">
        <f t="shared" si="110"/>
        <v>1.84</v>
      </c>
      <c r="N218" s="38">
        <f t="shared" si="140"/>
        <v>4125</v>
      </c>
      <c r="O218" s="63">
        <f t="shared" si="105"/>
        <v>1365</v>
      </c>
      <c r="P218" s="64">
        <f t="shared" si="106"/>
        <v>0.24863387978142076</v>
      </c>
      <c r="Q218" s="33"/>
      <c r="S218" s="117">
        <f t="shared" si="129"/>
        <v>0</v>
      </c>
      <c r="T218" s="117">
        <f t="shared" si="117"/>
        <v>8940124</v>
      </c>
      <c r="U218" s="151" t="s">
        <v>931</v>
      </c>
      <c r="V218" s="152">
        <v>20</v>
      </c>
      <c r="W218" s="6">
        <v>198</v>
      </c>
      <c r="Y218" s="302">
        <f t="shared" si="136"/>
        <v>5246</v>
      </c>
      <c r="Z218" s="302"/>
      <c r="AA218" s="169">
        <f t="shared" si="126"/>
        <v>1.02</v>
      </c>
      <c r="AB218" s="168">
        <f t="shared" si="137"/>
        <v>4.6511627906976827E-2</v>
      </c>
      <c r="AC218" s="209">
        <f t="shared" ref="AC218:AC219" si="144">CEILING((AF218*$AD$9),100)-10</f>
        <v>5490</v>
      </c>
      <c r="AD218" s="151" t="s">
        <v>931</v>
      </c>
      <c r="AE218" s="205">
        <v>20</v>
      </c>
      <c r="AF218" s="206">
        <v>212</v>
      </c>
      <c r="AG218" s="136">
        <v>0.26</v>
      </c>
      <c r="AH218" s="168">
        <f t="shared" si="130"/>
        <v>7.0707070707070718E-2</v>
      </c>
      <c r="AI218" s="212">
        <f t="shared" si="131"/>
        <v>4.6511627906976827E-2</v>
      </c>
      <c r="AJ218" s="212">
        <f t="shared" si="132"/>
        <v>-2.4195442800093891E-2</v>
      </c>
    </row>
    <row r="219" spans="1:38" ht="12.95" customHeight="1" x14ac:dyDescent="0.2">
      <c r="A219" s="105">
        <v>0.1</v>
      </c>
      <c r="B219" s="106">
        <f t="shared" si="128"/>
        <v>2790</v>
      </c>
      <c r="C219" s="28">
        <v>8940125</v>
      </c>
      <c r="D219" s="113">
        <f t="shared" si="143"/>
        <v>2790</v>
      </c>
      <c r="E219" s="180"/>
      <c r="F219" s="155" t="s">
        <v>223</v>
      </c>
      <c r="G219" s="43">
        <v>20</v>
      </c>
      <c r="H219" s="60">
        <v>0.26</v>
      </c>
      <c r="I219" s="46">
        <v>92</v>
      </c>
      <c r="J219" s="53">
        <f t="shared" si="107"/>
        <v>12</v>
      </c>
      <c r="K219" s="56">
        <f t="shared" si="108"/>
        <v>20</v>
      </c>
      <c r="L219" s="57">
        <f t="shared" si="109"/>
        <v>25</v>
      </c>
      <c r="M219" s="58">
        <f t="shared" si="110"/>
        <v>0.92</v>
      </c>
      <c r="N219" s="38">
        <f t="shared" si="140"/>
        <v>2228</v>
      </c>
      <c r="O219" s="63">
        <f t="shared" si="105"/>
        <v>562</v>
      </c>
      <c r="P219" s="64">
        <f t="shared" si="106"/>
        <v>0.2014336917562724</v>
      </c>
      <c r="Q219" s="33"/>
      <c r="S219" s="117">
        <f t="shared" si="129"/>
        <v>0</v>
      </c>
      <c r="T219" s="117">
        <f t="shared" si="117"/>
        <v>8940125</v>
      </c>
      <c r="U219" s="151" t="s">
        <v>932</v>
      </c>
      <c r="V219" s="152">
        <v>20</v>
      </c>
      <c r="W219" s="6">
        <v>99</v>
      </c>
      <c r="Y219" s="302">
        <f t="shared" si="136"/>
        <v>2623</v>
      </c>
      <c r="Z219" s="302"/>
      <c r="AA219" s="169">
        <v>1.05</v>
      </c>
      <c r="AB219" s="168">
        <f t="shared" si="137"/>
        <v>6.3667556233320655E-2</v>
      </c>
      <c r="AC219" s="209">
        <f t="shared" si="144"/>
        <v>2790</v>
      </c>
      <c r="AD219" s="151" t="s">
        <v>932</v>
      </c>
      <c r="AE219" s="205">
        <v>20</v>
      </c>
      <c r="AF219" s="206">
        <v>106</v>
      </c>
      <c r="AG219" s="136">
        <f t="shared" si="124"/>
        <v>0.26</v>
      </c>
      <c r="AH219" s="168">
        <f t="shared" si="130"/>
        <v>7.0707070707070718E-2</v>
      </c>
      <c r="AI219" s="212">
        <f t="shared" si="131"/>
        <v>6.3667556233320655E-2</v>
      </c>
      <c r="AJ219" s="212">
        <f t="shared" si="132"/>
        <v>-7.0395144737500637E-3</v>
      </c>
    </row>
    <row r="220" spans="1:38" ht="12.95" customHeight="1" x14ac:dyDescent="0.2">
      <c r="A220" s="105">
        <f>IF(H219&lt;19%,0.05,0.1)</f>
        <v>0.1</v>
      </c>
      <c r="B220" s="106">
        <f t="shared" si="128"/>
        <v>19000</v>
      </c>
      <c r="C220" s="28">
        <v>8940132</v>
      </c>
      <c r="D220" s="108">
        <f t="shared" ref="D220" si="145">CEILING(IF(B220&lt;10000,B220,B220*0.98),100)-100</f>
        <v>18600</v>
      </c>
      <c r="E220" s="180"/>
      <c r="F220" s="155" t="s">
        <v>203</v>
      </c>
      <c r="G220" s="43">
        <v>20</v>
      </c>
      <c r="H220" s="60">
        <v>0.26</v>
      </c>
      <c r="I220" s="46">
        <v>640</v>
      </c>
      <c r="J220" s="53">
        <f t="shared" ref="J220:J279" si="146">IF(I220*(1-H220)&lt;500,$M$2,K220)</f>
        <v>12</v>
      </c>
      <c r="K220" s="56">
        <f t="shared" ref="K220:K279" si="147">IF(I220*(1-H220)&lt;1000,$M$3,L220)</f>
        <v>20</v>
      </c>
      <c r="L220" s="57">
        <f t="shared" ref="L220:L279" si="148">IF(I220*(1-H220)&lt;3000,$M$4,0)</f>
        <v>25</v>
      </c>
      <c r="M220" s="58">
        <f t="shared" ref="M220:M279" si="149">IF(J220&gt;0,(I220/100),(25+I220/200))</f>
        <v>6.4</v>
      </c>
      <c r="N220" s="38">
        <f t="shared" si="140"/>
        <v>13530</v>
      </c>
      <c r="O220" s="63">
        <f t="shared" ref="O220:O278" si="150">B220-N220</f>
        <v>5470</v>
      </c>
      <c r="P220" s="64">
        <f t="shared" ref="P220:P278" si="151">O220/B220</f>
        <v>0.28789473684210526</v>
      </c>
      <c r="Q220" s="33"/>
      <c r="S220" s="117">
        <f t="shared" ref="S220:S225" si="152">T220-AD221</f>
        <v>-1</v>
      </c>
      <c r="T220" s="117">
        <f t="shared" si="117"/>
        <v>8940132</v>
      </c>
      <c r="U220" s="151" t="s">
        <v>933</v>
      </c>
      <c r="V220" s="152">
        <v>20</v>
      </c>
      <c r="W220" s="6">
        <v>700</v>
      </c>
      <c r="Y220" s="302">
        <f t="shared" si="136"/>
        <v>18549</v>
      </c>
      <c r="Z220" s="302"/>
      <c r="AA220" s="169"/>
      <c r="AB220" s="168"/>
      <c r="AC220" s="209">
        <f>CEILING((AF220*$AD$9),100)-100</f>
        <v>19000</v>
      </c>
      <c r="AD220" s="151" t="s">
        <v>933</v>
      </c>
      <c r="AE220" s="205">
        <v>20</v>
      </c>
      <c r="AF220" s="206">
        <v>747</v>
      </c>
      <c r="AG220" s="136">
        <v>0.26</v>
      </c>
      <c r="AH220" s="168">
        <f t="shared" si="130"/>
        <v>6.7142857142857171E-2</v>
      </c>
      <c r="AI220" s="212">
        <f t="shared" si="131"/>
        <v>2.431397919025291E-2</v>
      </c>
      <c r="AJ220" s="212">
        <f t="shared" si="132"/>
        <v>-4.2828877952604261E-2</v>
      </c>
    </row>
    <row r="221" spans="1:38" ht="12.95" customHeight="1" x14ac:dyDescent="0.2">
      <c r="A221" s="105">
        <v>0.1</v>
      </c>
      <c r="B221" s="106">
        <f t="shared" si="128"/>
        <v>9590</v>
      </c>
      <c r="C221" s="28">
        <v>8940133</v>
      </c>
      <c r="D221" s="113">
        <f t="shared" si="143"/>
        <v>9590</v>
      </c>
      <c r="E221" s="180"/>
      <c r="F221" s="155" t="s">
        <v>204</v>
      </c>
      <c r="G221" s="43">
        <v>20</v>
      </c>
      <c r="H221" s="60">
        <v>0.26</v>
      </c>
      <c r="I221" s="46">
        <v>320</v>
      </c>
      <c r="J221" s="53">
        <f t="shared" si="146"/>
        <v>12</v>
      </c>
      <c r="K221" s="56">
        <f t="shared" si="147"/>
        <v>20</v>
      </c>
      <c r="L221" s="57">
        <f t="shared" si="148"/>
        <v>25</v>
      </c>
      <c r="M221" s="58">
        <f t="shared" si="149"/>
        <v>3.2</v>
      </c>
      <c r="N221" s="38">
        <f t="shared" si="140"/>
        <v>6930</v>
      </c>
      <c r="O221" s="63">
        <f t="shared" si="150"/>
        <v>2660</v>
      </c>
      <c r="P221" s="64">
        <f t="shared" si="151"/>
        <v>0.27737226277372262</v>
      </c>
      <c r="Q221" s="33"/>
      <c r="S221" s="117">
        <f t="shared" si="152"/>
        <v>-5</v>
      </c>
      <c r="T221" s="117">
        <f t="shared" si="117"/>
        <v>8940133</v>
      </c>
      <c r="U221" s="151" t="s">
        <v>934</v>
      </c>
      <c r="V221" s="152">
        <v>20</v>
      </c>
      <c r="W221" s="6">
        <v>350</v>
      </c>
      <c r="Y221" s="302">
        <f t="shared" si="136"/>
        <v>9274</v>
      </c>
      <c r="Z221" s="302"/>
      <c r="AA221" s="169"/>
      <c r="AB221" s="168"/>
      <c r="AC221" s="209">
        <f t="shared" ref="AC221:AC223" si="153">CEILING((AF221*$AD$9),100)-10</f>
        <v>9590</v>
      </c>
      <c r="AD221" s="151" t="s">
        <v>934</v>
      </c>
      <c r="AE221" s="205">
        <v>20</v>
      </c>
      <c r="AF221" s="206">
        <v>374</v>
      </c>
      <c r="AG221" s="136">
        <f t="shared" si="124"/>
        <v>0.26</v>
      </c>
      <c r="AH221" s="168">
        <f t="shared" si="130"/>
        <v>6.8571428571428505E-2</v>
      </c>
      <c r="AI221" s="212">
        <f t="shared" si="131"/>
        <v>3.4073754582704341E-2</v>
      </c>
      <c r="AJ221" s="212">
        <f t="shared" si="132"/>
        <v>-3.4497673988724165E-2</v>
      </c>
    </row>
    <row r="222" spans="1:38" s="3" customFormat="1" ht="12.95" customHeight="1" x14ac:dyDescent="0.2">
      <c r="A222" s="105">
        <v>0.1</v>
      </c>
      <c r="B222" s="106">
        <f t="shared" si="128"/>
        <v>5690</v>
      </c>
      <c r="C222" s="28">
        <v>8940138</v>
      </c>
      <c r="D222" s="113">
        <f t="shared" si="143"/>
        <v>5690</v>
      </c>
      <c r="E222" s="180"/>
      <c r="F222" s="155" t="s">
        <v>465</v>
      </c>
      <c r="G222" s="43">
        <v>20</v>
      </c>
      <c r="H222" s="60">
        <v>0.26</v>
      </c>
      <c r="I222" s="46">
        <v>200</v>
      </c>
      <c r="J222" s="53">
        <f t="shared" si="146"/>
        <v>12</v>
      </c>
      <c r="K222" s="56">
        <f t="shared" si="147"/>
        <v>20</v>
      </c>
      <c r="L222" s="57">
        <f t="shared" si="148"/>
        <v>25</v>
      </c>
      <c r="M222" s="58">
        <f t="shared" si="149"/>
        <v>2</v>
      </c>
      <c r="N222" s="38">
        <f t="shared" si="140"/>
        <v>4455</v>
      </c>
      <c r="O222" s="63">
        <f t="shared" si="150"/>
        <v>1235</v>
      </c>
      <c r="P222" s="64">
        <f t="shared" si="151"/>
        <v>0.21704745166959577</v>
      </c>
      <c r="Q222" s="33"/>
      <c r="S222" s="117">
        <f t="shared" si="152"/>
        <v>-1</v>
      </c>
      <c r="T222" s="117">
        <f t="shared" si="117"/>
        <v>8940138</v>
      </c>
      <c r="U222" s="151" t="s">
        <v>935</v>
      </c>
      <c r="V222" s="152">
        <v>20</v>
      </c>
      <c r="W222" s="6">
        <v>210</v>
      </c>
      <c r="Y222" s="302">
        <f t="shared" si="136"/>
        <v>5564</v>
      </c>
      <c r="Z222" s="302"/>
      <c r="AA222" s="169">
        <v>1.02</v>
      </c>
      <c r="AB222" s="168">
        <f t="shared" si="137"/>
        <v>2.2645578720345005E-2</v>
      </c>
      <c r="AC222" s="209">
        <f t="shared" si="153"/>
        <v>5690</v>
      </c>
      <c r="AD222" s="151" t="s">
        <v>935</v>
      </c>
      <c r="AE222" s="205">
        <v>20</v>
      </c>
      <c r="AF222" s="206">
        <v>222</v>
      </c>
      <c r="AG222" s="136">
        <f t="shared" si="124"/>
        <v>0.26</v>
      </c>
      <c r="AH222" s="168">
        <f t="shared" si="130"/>
        <v>5.7142857142857162E-2</v>
      </c>
      <c r="AI222" s="212">
        <f t="shared" si="131"/>
        <v>2.2645578720345005E-2</v>
      </c>
      <c r="AJ222" s="212">
        <f t="shared" si="132"/>
        <v>-3.4497278422512156E-2</v>
      </c>
      <c r="AK222" s="1"/>
      <c r="AL222" s="1"/>
    </row>
    <row r="223" spans="1:38" s="3" customFormat="1" ht="12.95" customHeight="1" x14ac:dyDescent="0.2">
      <c r="A223" s="105">
        <f t="shared" ref="A223:A280" si="154">IF(H220&lt;19%,0.05,0.1)</f>
        <v>0.1</v>
      </c>
      <c r="B223" s="106">
        <f t="shared" si="128"/>
        <v>2890</v>
      </c>
      <c r="C223" s="28">
        <v>8940139</v>
      </c>
      <c r="D223" s="113">
        <f t="shared" si="143"/>
        <v>2890</v>
      </c>
      <c r="E223" s="180"/>
      <c r="F223" s="155" t="s">
        <v>466</v>
      </c>
      <c r="G223" s="43">
        <v>20</v>
      </c>
      <c r="H223" s="60">
        <v>0.26</v>
      </c>
      <c r="I223" s="46">
        <v>100</v>
      </c>
      <c r="J223" s="53">
        <f t="shared" si="146"/>
        <v>12</v>
      </c>
      <c r="K223" s="56">
        <f t="shared" si="147"/>
        <v>20</v>
      </c>
      <c r="L223" s="57">
        <f t="shared" si="148"/>
        <v>25</v>
      </c>
      <c r="M223" s="58">
        <f t="shared" si="149"/>
        <v>1</v>
      </c>
      <c r="N223" s="38">
        <f t="shared" si="140"/>
        <v>2393</v>
      </c>
      <c r="O223" s="63">
        <f t="shared" si="150"/>
        <v>497</v>
      </c>
      <c r="P223" s="64">
        <f t="shared" si="151"/>
        <v>0.17197231833910034</v>
      </c>
      <c r="Q223" s="33"/>
      <c r="S223" s="117">
        <f t="shared" si="152"/>
        <v>-1</v>
      </c>
      <c r="T223" s="117">
        <f t="shared" si="117"/>
        <v>8940139</v>
      </c>
      <c r="U223" s="151" t="s">
        <v>936</v>
      </c>
      <c r="V223" s="152">
        <v>20</v>
      </c>
      <c r="W223" s="6">
        <v>105</v>
      </c>
      <c r="Y223" s="302">
        <f t="shared" si="136"/>
        <v>2782</v>
      </c>
      <c r="Z223" s="302"/>
      <c r="AA223" s="169">
        <v>1.02</v>
      </c>
      <c r="AB223" s="168">
        <f t="shared" si="137"/>
        <v>3.8820992092020168E-2</v>
      </c>
      <c r="AC223" s="209">
        <f t="shared" si="153"/>
        <v>2890</v>
      </c>
      <c r="AD223" s="151" t="s">
        <v>936</v>
      </c>
      <c r="AE223" s="205">
        <v>20</v>
      </c>
      <c r="AF223" s="206">
        <v>111</v>
      </c>
      <c r="AG223" s="136">
        <f t="shared" si="124"/>
        <v>0.26</v>
      </c>
      <c r="AH223" s="168">
        <f t="shared" si="130"/>
        <v>5.7142857142857162E-2</v>
      </c>
      <c r="AI223" s="212">
        <f t="shared" si="131"/>
        <v>3.8820992092020168E-2</v>
      </c>
      <c r="AJ223" s="212">
        <f t="shared" si="132"/>
        <v>-1.8321865050836994E-2</v>
      </c>
      <c r="AK223" s="1"/>
      <c r="AL223" s="1"/>
    </row>
    <row r="224" spans="1:38" s="3" customFormat="1" ht="12.95" customHeight="1" x14ac:dyDescent="0.2">
      <c r="A224" s="105">
        <f t="shared" si="154"/>
        <v>0.1</v>
      </c>
      <c r="B224" s="106">
        <f t="shared" si="128"/>
        <v>19000</v>
      </c>
      <c r="C224" s="28">
        <v>8940140</v>
      </c>
      <c r="D224" s="108">
        <f t="shared" ref="D224" si="155">CEILING(IF(B224&lt;10000,B224,B224*0.98),100)-100</f>
        <v>18600</v>
      </c>
      <c r="E224" s="180"/>
      <c r="F224" s="155" t="s">
        <v>467</v>
      </c>
      <c r="G224" s="43">
        <v>20</v>
      </c>
      <c r="H224" s="60">
        <v>0.26</v>
      </c>
      <c r="I224" s="46">
        <v>630</v>
      </c>
      <c r="J224" s="53">
        <f t="shared" si="146"/>
        <v>12</v>
      </c>
      <c r="K224" s="56">
        <f t="shared" si="147"/>
        <v>20</v>
      </c>
      <c r="L224" s="57">
        <f t="shared" si="148"/>
        <v>25</v>
      </c>
      <c r="M224" s="58">
        <f t="shared" si="149"/>
        <v>6.3</v>
      </c>
      <c r="N224" s="38">
        <f t="shared" si="140"/>
        <v>13324</v>
      </c>
      <c r="O224" s="63">
        <f t="shared" si="150"/>
        <v>5676</v>
      </c>
      <c r="P224" s="64">
        <f t="shared" si="151"/>
        <v>0.29873684210526313</v>
      </c>
      <c r="Q224" s="33"/>
      <c r="S224" s="117">
        <f t="shared" si="152"/>
        <v>-1</v>
      </c>
      <c r="T224" s="117">
        <f t="shared" si="117"/>
        <v>8940140</v>
      </c>
      <c r="U224" s="151" t="s">
        <v>937</v>
      </c>
      <c r="V224" s="152">
        <v>20</v>
      </c>
      <c r="W224" s="6">
        <v>690</v>
      </c>
      <c r="Y224" s="302">
        <f t="shared" si="136"/>
        <v>18284</v>
      </c>
      <c r="Z224" s="302"/>
      <c r="AA224" s="169">
        <v>1.02</v>
      </c>
      <c r="AB224" s="168">
        <f t="shared" si="137"/>
        <v>3.915992124261658E-2</v>
      </c>
      <c r="AC224" s="209">
        <f>CEILING((AF224*$AD$9),100)-100</f>
        <v>19000</v>
      </c>
      <c r="AD224" s="151" t="s">
        <v>937</v>
      </c>
      <c r="AE224" s="205">
        <v>20</v>
      </c>
      <c r="AF224" s="206">
        <v>747</v>
      </c>
      <c r="AG224" s="136">
        <f t="shared" si="124"/>
        <v>0.26</v>
      </c>
      <c r="AH224" s="168">
        <f t="shared" si="130"/>
        <v>8.260869565217388E-2</v>
      </c>
      <c r="AI224" s="212">
        <f t="shared" si="131"/>
        <v>3.915992124261658E-2</v>
      </c>
      <c r="AJ224" s="212">
        <f t="shared" si="132"/>
        <v>-4.34487744095573E-2</v>
      </c>
      <c r="AK224" s="1"/>
      <c r="AL224" s="1"/>
    </row>
    <row r="225" spans="1:38" s="3" customFormat="1" ht="12.95" customHeight="1" x14ac:dyDescent="0.2">
      <c r="A225" s="105">
        <f t="shared" si="154"/>
        <v>0.1</v>
      </c>
      <c r="B225" s="106">
        <f t="shared" si="128"/>
        <v>9590</v>
      </c>
      <c r="C225" s="28">
        <v>8940141</v>
      </c>
      <c r="D225" s="113">
        <f t="shared" si="143"/>
        <v>9590</v>
      </c>
      <c r="E225" s="180"/>
      <c r="F225" s="155" t="s">
        <v>468</v>
      </c>
      <c r="G225" s="43">
        <v>20</v>
      </c>
      <c r="H225" s="60">
        <v>0.26</v>
      </c>
      <c r="I225" s="46">
        <v>315</v>
      </c>
      <c r="J225" s="53">
        <f t="shared" si="146"/>
        <v>12</v>
      </c>
      <c r="K225" s="56">
        <f t="shared" si="147"/>
        <v>20</v>
      </c>
      <c r="L225" s="57">
        <f t="shared" si="148"/>
        <v>25</v>
      </c>
      <c r="M225" s="58">
        <f t="shared" si="149"/>
        <v>3.15</v>
      </c>
      <c r="N225" s="38">
        <f t="shared" si="140"/>
        <v>6827</v>
      </c>
      <c r="O225" s="63">
        <f t="shared" si="150"/>
        <v>2763</v>
      </c>
      <c r="P225" s="64">
        <f t="shared" si="151"/>
        <v>0.28811261730969762</v>
      </c>
      <c r="Q225" s="33"/>
      <c r="S225" s="117">
        <f t="shared" si="152"/>
        <v>-1</v>
      </c>
      <c r="T225" s="117">
        <f t="shared" si="117"/>
        <v>8940141</v>
      </c>
      <c r="U225" s="151" t="s">
        <v>938</v>
      </c>
      <c r="V225" s="152">
        <v>20</v>
      </c>
      <c r="W225" s="6">
        <v>345</v>
      </c>
      <c r="Y225" s="302">
        <f t="shared" si="136"/>
        <v>9142</v>
      </c>
      <c r="Z225" s="302"/>
      <c r="AA225" s="169">
        <v>1.02</v>
      </c>
      <c r="AB225" s="168">
        <f t="shared" si="137"/>
        <v>4.9004594180704464E-2</v>
      </c>
      <c r="AC225" s="209">
        <f>CEILING((AF225*$AD$9),100)-10</f>
        <v>9590</v>
      </c>
      <c r="AD225" s="151" t="s">
        <v>938</v>
      </c>
      <c r="AE225" s="205">
        <v>20</v>
      </c>
      <c r="AF225" s="206">
        <v>374</v>
      </c>
      <c r="AG225" s="136">
        <f t="shared" si="124"/>
        <v>0.26</v>
      </c>
      <c r="AH225" s="168">
        <f t="shared" si="130"/>
        <v>8.405797101449286E-2</v>
      </c>
      <c r="AI225" s="212">
        <f t="shared" si="131"/>
        <v>4.9004594180704464E-2</v>
      </c>
      <c r="AJ225" s="212">
        <f t="shared" si="132"/>
        <v>-3.5053376833788397E-2</v>
      </c>
      <c r="AK225" s="1"/>
      <c r="AL225" s="1"/>
    </row>
    <row r="226" spans="1:38" s="3" customFormat="1" ht="12.95" customHeight="1" x14ac:dyDescent="0.2">
      <c r="A226" s="105">
        <f t="shared" si="154"/>
        <v>0.1</v>
      </c>
      <c r="B226" s="106">
        <f t="shared" si="128"/>
        <v>35500</v>
      </c>
      <c r="C226" s="28">
        <f>T226</f>
        <v>8940142</v>
      </c>
      <c r="D226" s="108">
        <f t="shared" ref="D226:D227" si="156">CEILING(IF(B226&lt;10000,B226,B226*0.98),100)-100</f>
        <v>34700</v>
      </c>
      <c r="E226" s="180"/>
      <c r="F226" s="155" t="s">
        <v>1387</v>
      </c>
      <c r="G226" s="43"/>
      <c r="H226" s="60"/>
      <c r="I226" s="46"/>
      <c r="J226" s="53"/>
      <c r="K226" s="56"/>
      <c r="L226" s="57"/>
      <c r="M226" s="58"/>
      <c r="N226" s="38"/>
      <c r="O226" s="63"/>
      <c r="P226" s="64"/>
      <c r="Q226" s="33"/>
      <c r="S226" s="117"/>
      <c r="T226" s="117">
        <v>8940142</v>
      </c>
      <c r="U226" s="151" t="s">
        <v>1385</v>
      </c>
      <c r="V226" s="152">
        <v>20</v>
      </c>
      <c r="W226" s="6">
        <v>1290</v>
      </c>
      <c r="Y226" s="302">
        <f t="shared" si="136"/>
        <v>34184</v>
      </c>
      <c r="Z226" s="302"/>
      <c r="AA226" s="169">
        <v>1.01</v>
      </c>
      <c r="AB226" s="168">
        <f t="shared" si="137"/>
        <v>3.84975427100398E-2</v>
      </c>
      <c r="AC226" s="209">
        <f t="shared" ref="AC226:AC227" si="157">CEILING((AF226*$AD$9),100)-100</f>
        <v>35500</v>
      </c>
      <c r="AD226" s="151" t="s">
        <v>1385</v>
      </c>
      <c r="AE226" s="205">
        <v>20</v>
      </c>
      <c r="AF226" s="206">
        <v>1394</v>
      </c>
      <c r="AG226" s="136">
        <f t="shared" si="124"/>
        <v>0.26</v>
      </c>
      <c r="AH226" s="168">
        <f t="shared" si="130"/>
        <v>8.0620155038759744E-2</v>
      </c>
      <c r="AI226" s="212">
        <f t="shared" si="131"/>
        <v>3.84975427100398E-2</v>
      </c>
      <c r="AJ226" s="212">
        <f t="shared" si="132"/>
        <v>-4.2122612328719944E-2</v>
      </c>
      <c r="AK226" s="1"/>
      <c r="AL226" s="1"/>
    </row>
    <row r="227" spans="1:38" s="3" customFormat="1" ht="12.95" customHeight="1" x14ac:dyDescent="0.2">
      <c r="A227" s="105">
        <f t="shared" si="154"/>
        <v>0.1</v>
      </c>
      <c r="B227" s="106">
        <f t="shared" si="128"/>
        <v>17700</v>
      </c>
      <c r="C227" s="28">
        <f>T227</f>
        <v>8940143</v>
      </c>
      <c r="D227" s="108">
        <f t="shared" si="156"/>
        <v>17300</v>
      </c>
      <c r="E227" s="180"/>
      <c r="F227" s="155" t="s">
        <v>1388</v>
      </c>
      <c r="G227" s="43"/>
      <c r="H227" s="60"/>
      <c r="I227" s="46"/>
      <c r="J227" s="53"/>
      <c r="K227" s="56"/>
      <c r="L227" s="57"/>
      <c r="M227" s="58"/>
      <c r="N227" s="38"/>
      <c r="O227" s="63"/>
      <c r="P227" s="64"/>
      <c r="Q227" s="33"/>
      <c r="S227" s="117"/>
      <c r="T227" s="117">
        <v>8940143</v>
      </c>
      <c r="U227" s="151" t="s">
        <v>1386</v>
      </c>
      <c r="V227" s="152">
        <v>20</v>
      </c>
      <c r="W227" s="6">
        <v>645</v>
      </c>
      <c r="Y227" s="302">
        <f t="shared" si="136"/>
        <v>17092</v>
      </c>
      <c r="Z227" s="302"/>
      <c r="AA227" s="169">
        <f t="shared" si="126"/>
        <v>1.01</v>
      </c>
      <c r="AB227" s="168">
        <f t="shared" si="137"/>
        <v>3.5572197519307291E-2</v>
      </c>
      <c r="AC227" s="209">
        <f t="shared" si="157"/>
        <v>17700</v>
      </c>
      <c r="AD227" s="151" t="s">
        <v>1386</v>
      </c>
      <c r="AE227" s="205">
        <v>20</v>
      </c>
      <c r="AF227" s="206">
        <v>697</v>
      </c>
      <c r="AG227" s="136">
        <f t="shared" si="124"/>
        <v>0.26</v>
      </c>
      <c r="AH227" s="168">
        <f t="shared" si="130"/>
        <v>8.0620155038759744E-2</v>
      </c>
      <c r="AI227" s="212">
        <f t="shared" si="131"/>
        <v>3.5572197519307291E-2</v>
      </c>
      <c r="AJ227" s="212">
        <f t="shared" si="132"/>
        <v>-4.5047957519452453E-2</v>
      </c>
      <c r="AK227" s="1"/>
      <c r="AL227" s="1"/>
    </row>
    <row r="228" spans="1:38" ht="12.95" customHeight="1" x14ac:dyDescent="0.2">
      <c r="A228" s="105">
        <f>IF(H223&lt;19%,0.05,0.1)</f>
        <v>0.1</v>
      </c>
      <c r="B228" s="106">
        <f t="shared" si="128"/>
        <v>9790</v>
      </c>
      <c r="C228" s="28">
        <v>8960440</v>
      </c>
      <c r="D228" s="113">
        <f t="shared" si="143"/>
        <v>9790</v>
      </c>
      <c r="E228" s="180"/>
      <c r="F228" s="155" t="s">
        <v>47</v>
      </c>
      <c r="G228" s="43">
        <v>20</v>
      </c>
      <c r="H228" s="60">
        <v>0.26</v>
      </c>
      <c r="I228" s="46">
        <v>323</v>
      </c>
      <c r="J228" s="53">
        <f t="shared" si="146"/>
        <v>12</v>
      </c>
      <c r="K228" s="56">
        <f t="shared" si="147"/>
        <v>20</v>
      </c>
      <c r="L228" s="57">
        <f t="shared" si="148"/>
        <v>25</v>
      </c>
      <c r="M228" s="58">
        <f t="shared" si="149"/>
        <v>3.23</v>
      </c>
      <c r="N228" s="38">
        <f t="shared" si="140"/>
        <v>6992</v>
      </c>
      <c r="O228" s="63">
        <f t="shared" si="150"/>
        <v>2798</v>
      </c>
      <c r="P228" s="64">
        <f t="shared" si="151"/>
        <v>0.28580183861082736</v>
      </c>
      <c r="Q228" s="33"/>
      <c r="S228" s="117">
        <f>T228-AD229</f>
        <v>-1</v>
      </c>
      <c r="T228" s="117">
        <f t="shared" si="117"/>
        <v>8960440</v>
      </c>
      <c r="U228" s="151" t="s">
        <v>939</v>
      </c>
      <c r="V228" s="152">
        <v>20</v>
      </c>
      <c r="W228" s="6">
        <v>355</v>
      </c>
      <c r="Y228" s="302">
        <f t="shared" si="136"/>
        <v>9407</v>
      </c>
      <c r="Z228" s="302"/>
      <c r="AA228" s="169">
        <f t="shared" si="126"/>
        <v>1.01</v>
      </c>
      <c r="AB228" s="168">
        <f t="shared" si="137"/>
        <v>4.0714361645583175E-2</v>
      </c>
      <c r="AC228" s="209">
        <f t="shared" ref="AC228:AC285" si="158">CEILING((AF228*$AD$9),100)-10</f>
        <v>9790</v>
      </c>
      <c r="AD228" s="151" t="s">
        <v>939</v>
      </c>
      <c r="AE228" s="205">
        <v>20</v>
      </c>
      <c r="AF228" s="206">
        <v>383</v>
      </c>
      <c r="AG228" s="136">
        <f>AG225</f>
        <v>0.26</v>
      </c>
      <c r="AH228" s="168">
        <f t="shared" si="130"/>
        <v>7.8873239436619613E-2</v>
      </c>
      <c r="AI228" s="212">
        <f t="shared" si="131"/>
        <v>4.0714361645583175E-2</v>
      </c>
      <c r="AJ228" s="212">
        <f t="shared" si="132"/>
        <v>-3.8158877791036439E-2</v>
      </c>
    </row>
    <row r="229" spans="1:38" ht="12.95" customHeight="1" x14ac:dyDescent="0.2">
      <c r="A229" s="105">
        <f>IF(H224&lt;19%,0.05,0.1)</f>
        <v>0.1</v>
      </c>
      <c r="B229" s="106">
        <f t="shared" si="128"/>
        <v>9790</v>
      </c>
      <c r="C229" s="28">
        <v>8960441</v>
      </c>
      <c r="D229" s="113">
        <f t="shared" si="143"/>
        <v>9790</v>
      </c>
      <c r="E229" s="180"/>
      <c r="F229" s="155" t="s">
        <v>48</v>
      </c>
      <c r="G229" s="43">
        <v>20</v>
      </c>
      <c r="H229" s="60">
        <v>0.26</v>
      </c>
      <c r="I229" s="46">
        <v>323</v>
      </c>
      <c r="J229" s="53">
        <f t="shared" si="146"/>
        <v>12</v>
      </c>
      <c r="K229" s="56">
        <f t="shared" si="147"/>
        <v>20</v>
      </c>
      <c r="L229" s="57">
        <f t="shared" si="148"/>
        <v>25</v>
      </c>
      <c r="M229" s="58">
        <f t="shared" si="149"/>
        <v>3.23</v>
      </c>
      <c r="N229" s="38">
        <f t="shared" si="140"/>
        <v>6992</v>
      </c>
      <c r="O229" s="63">
        <f t="shared" si="150"/>
        <v>2798</v>
      </c>
      <c r="P229" s="64">
        <f t="shared" si="151"/>
        <v>0.28580183861082736</v>
      </c>
      <c r="Q229" s="33"/>
      <c r="S229" s="117">
        <f>T229-AD230</f>
        <v>-1</v>
      </c>
      <c r="T229" s="117">
        <f t="shared" si="117"/>
        <v>8960441</v>
      </c>
      <c r="U229" s="151" t="s">
        <v>940</v>
      </c>
      <c r="V229" s="152">
        <v>20</v>
      </c>
      <c r="W229" s="6">
        <v>355</v>
      </c>
      <c r="Y229" s="302">
        <f t="shared" si="136"/>
        <v>9407</v>
      </c>
      <c r="Z229" s="302"/>
      <c r="AA229" s="169">
        <f t="shared" si="126"/>
        <v>1.01</v>
      </c>
      <c r="AB229" s="168">
        <f t="shared" si="137"/>
        <v>4.0714361645583175E-2</v>
      </c>
      <c r="AC229" s="209">
        <f t="shared" si="158"/>
        <v>9790</v>
      </c>
      <c r="AD229" s="151" t="s">
        <v>940</v>
      </c>
      <c r="AE229" s="205">
        <v>20</v>
      </c>
      <c r="AF229" s="206">
        <v>383</v>
      </c>
      <c r="AG229" s="136">
        <f t="shared" si="124"/>
        <v>0.26</v>
      </c>
      <c r="AH229" s="168">
        <f t="shared" si="130"/>
        <v>7.8873239436619613E-2</v>
      </c>
      <c r="AI229" s="212">
        <f t="shared" si="131"/>
        <v>4.0714361645583175E-2</v>
      </c>
      <c r="AJ229" s="212">
        <f t="shared" si="132"/>
        <v>-3.8158877791036439E-2</v>
      </c>
    </row>
    <row r="230" spans="1:38" ht="12.95" customHeight="1" x14ac:dyDescent="0.2">
      <c r="A230" s="105">
        <f>IF(H225&lt;19%,0.05,0.1)</f>
        <v>0.1</v>
      </c>
      <c r="B230" s="106">
        <f t="shared" si="128"/>
        <v>11200</v>
      </c>
      <c r="C230" s="28">
        <v>8960442</v>
      </c>
      <c r="D230" s="108">
        <f t="shared" ref="D230" si="159">CEILING(IF(B230&lt;10000,B230,B230*0.98),100)-100</f>
        <v>10900</v>
      </c>
      <c r="E230" s="180"/>
      <c r="F230" s="155" t="s">
        <v>49</v>
      </c>
      <c r="G230" s="43">
        <v>20</v>
      </c>
      <c r="H230" s="60">
        <v>0.26</v>
      </c>
      <c r="I230" s="46">
        <v>375</v>
      </c>
      <c r="J230" s="53">
        <f t="shared" si="146"/>
        <v>12</v>
      </c>
      <c r="K230" s="56">
        <f t="shared" si="147"/>
        <v>20</v>
      </c>
      <c r="L230" s="57">
        <f t="shared" si="148"/>
        <v>25</v>
      </c>
      <c r="M230" s="58">
        <f t="shared" si="149"/>
        <v>3.75</v>
      </c>
      <c r="N230" s="38">
        <f t="shared" si="140"/>
        <v>8065</v>
      </c>
      <c r="O230" s="63">
        <f t="shared" si="150"/>
        <v>3135</v>
      </c>
      <c r="P230" s="64">
        <f t="shared" si="151"/>
        <v>0.27991071428571429</v>
      </c>
      <c r="Q230" s="33"/>
      <c r="S230" s="117">
        <f>T230-AD231</f>
        <v>-1</v>
      </c>
      <c r="T230" s="117">
        <f t="shared" si="117"/>
        <v>8960442</v>
      </c>
      <c r="U230" s="151" t="s">
        <v>941</v>
      </c>
      <c r="V230" s="152">
        <v>20</v>
      </c>
      <c r="W230" s="6">
        <v>411</v>
      </c>
      <c r="Y230" s="302">
        <f t="shared" si="136"/>
        <v>10891</v>
      </c>
      <c r="Z230" s="302"/>
      <c r="AA230" s="169">
        <f t="shared" si="126"/>
        <v>1.01</v>
      </c>
      <c r="AB230" s="168">
        <f t="shared" si="137"/>
        <v>2.8372050316775255E-2</v>
      </c>
      <c r="AC230" s="209">
        <f t="shared" ref="AC230" si="160">CEILING((AF230*$AD$9),100)-100</f>
        <v>11200</v>
      </c>
      <c r="AD230" s="151" t="s">
        <v>941</v>
      </c>
      <c r="AE230" s="205">
        <v>20</v>
      </c>
      <c r="AF230" s="206">
        <v>442</v>
      </c>
      <c r="AG230" s="136">
        <f t="shared" si="124"/>
        <v>0.26</v>
      </c>
      <c r="AH230" s="168">
        <f t="shared" si="130"/>
        <v>7.5425790754257926E-2</v>
      </c>
      <c r="AI230" s="212">
        <f t="shared" si="131"/>
        <v>2.8372050316775255E-2</v>
      </c>
      <c r="AJ230" s="212">
        <f t="shared" si="132"/>
        <v>-4.7053740437482672E-2</v>
      </c>
    </row>
    <row r="231" spans="1:38" ht="12.95" customHeight="1" x14ac:dyDescent="0.2">
      <c r="A231" s="105">
        <f t="shared" si="154"/>
        <v>0.1</v>
      </c>
      <c r="B231" s="106">
        <f t="shared" si="128"/>
        <v>9790</v>
      </c>
      <c r="C231" s="28">
        <v>8960443</v>
      </c>
      <c r="D231" s="113">
        <f t="shared" si="143"/>
        <v>9790</v>
      </c>
      <c r="E231" s="180"/>
      <c r="F231" s="155" t="s">
        <v>4</v>
      </c>
      <c r="G231" s="43">
        <v>20</v>
      </c>
      <c r="H231" s="60">
        <v>0.26</v>
      </c>
      <c r="I231" s="46">
        <v>323</v>
      </c>
      <c r="J231" s="53">
        <f t="shared" si="146"/>
        <v>12</v>
      </c>
      <c r="K231" s="56">
        <f t="shared" si="147"/>
        <v>20</v>
      </c>
      <c r="L231" s="57">
        <f t="shared" si="148"/>
        <v>25</v>
      </c>
      <c r="M231" s="58">
        <f t="shared" si="149"/>
        <v>3.23</v>
      </c>
      <c r="N231" s="38">
        <f t="shared" si="140"/>
        <v>6992</v>
      </c>
      <c r="O231" s="63">
        <f t="shared" si="150"/>
        <v>2798</v>
      </c>
      <c r="P231" s="64">
        <f t="shared" si="151"/>
        <v>0.28580183861082736</v>
      </c>
      <c r="Q231" s="33"/>
      <c r="S231" s="117" t="e">
        <f>T231-#REF!</f>
        <v>#REF!</v>
      </c>
      <c r="T231" s="117">
        <f t="shared" si="117"/>
        <v>8960443</v>
      </c>
      <c r="U231" s="151" t="s">
        <v>942</v>
      </c>
      <c r="V231" s="152">
        <v>20</v>
      </c>
      <c r="W231" s="6">
        <v>355</v>
      </c>
      <c r="Y231" s="302">
        <f t="shared" si="136"/>
        <v>9407</v>
      </c>
      <c r="Z231" s="302"/>
      <c r="AA231" s="169">
        <f t="shared" si="126"/>
        <v>1.01</v>
      </c>
      <c r="AB231" s="168">
        <f t="shared" si="137"/>
        <v>4.0714361645583175E-2</v>
      </c>
      <c r="AC231" s="209">
        <f t="shared" si="158"/>
        <v>9790</v>
      </c>
      <c r="AD231" s="151" t="s">
        <v>942</v>
      </c>
      <c r="AE231" s="205">
        <v>20</v>
      </c>
      <c r="AF231" s="206">
        <v>383</v>
      </c>
      <c r="AG231" s="136">
        <f t="shared" si="124"/>
        <v>0.26</v>
      </c>
      <c r="AH231" s="168">
        <f t="shared" si="130"/>
        <v>7.8873239436619613E-2</v>
      </c>
      <c r="AI231" s="212">
        <f t="shared" si="131"/>
        <v>4.0714361645583175E-2</v>
      </c>
      <c r="AJ231" s="212">
        <f t="shared" si="132"/>
        <v>-3.8158877791036439E-2</v>
      </c>
    </row>
    <row r="232" spans="1:38" ht="12.95" customHeight="1" x14ac:dyDescent="0.2">
      <c r="A232" s="105">
        <f t="shared" si="154"/>
        <v>0.1</v>
      </c>
      <c r="B232" s="106">
        <f t="shared" si="128"/>
        <v>2990</v>
      </c>
      <c r="C232" s="28">
        <v>8970010</v>
      </c>
      <c r="D232" s="113">
        <f t="shared" si="143"/>
        <v>2990</v>
      </c>
      <c r="E232" s="180"/>
      <c r="F232" s="155" t="s">
        <v>440</v>
      </c>
      <c r="G232" s="43">
        <v>20</v>
      </c>
      <c r="H232" s="60">
        <v>0.26</v>
      </c>
      <c r="I232" s="46">
        <v>96</v>
      </c>
      <c r="J232" s="53">
        <f t="shared" si="146"/>
        <v>12</v>
      </c>
      <c r="K232" s="56">
        <f t="shared" si="147"/>
        <v>20</v>
      </c>
      <c r="L232" s="57">
        <f t="shared" si="148"/>
        <v>25</v>
      </c>
      <c r="M232" s="58">
        <f t="shared" si="149"/>
        <v>0.96</v>
      </c>
      <c r="N232" s="38">
        <f t="shared" si="140"/>
        <v>2310</v>
      </c>
      <c r="O232" s="63">
        <f t="shared" si="150"/>
        <v>680</v>
      </c>
      <c r="P232" s="64">
        <f t="shared" si="151"/>
        <v>0.22742474916387959</v>
      </c>
      <c r="Q232" s="33"/>
      <c r="S232" s="117">
        <f t="shared" ref="S232:S259" si="161">T232-AD232</f>
        <v>0</v>
      </c>
      <c r="T232" s="117">
        <f t="shared" si="117"/>
        <v>8970010</v>
      </c>
      <c r="U232" s="151" t="s">
        <v>943</v>
      </c>
      <c r="V232" s="152">
        <v>20</v>
      </c>
      <c r="W232" s="6">
        <v>106</v>
      </c>
      <c r="Y232" s="302">
        <f t="shared" si="136"/>
        <v>2808</v>
      </c>
      <c r="Z232" s="302"/>
      <c r="AA232" s="169">
        <v>1.05</v>
      </c>
      <c r="AB232" s="168">
        <f t="shared" si="137"/>
        <v>6.4814814814814881E-2</v>
      </c>
      <c r="AC232" s="209">
        <f t="shared" si="158"/>
        <v>2990</v>
      </c>
      <c r="AD232" s="151" t="s">
        <v>943</v>
      </c>
      <c r="AE232" s="205">
        <v>20</v>
      </c>
      <c r="AF232" s="206">
        <v>114</v>
      </c>
      <c r="AG232" s="136">
        <f t="shared" si="124"/>
        <v>0.26</v>
      </c>
      <c r="AH232" s="168">
        <f t="shared" si="130"/>
        <v>7.547169811320753E-2</v>
      </c>
      <c r="AI232" s="212">
        <f t="shared" si="131"/>
        <v>6.4814814814814881E-2</v>
      </c>
      <c r="AJ232" s="212">
        <f t="shared" si="132"/>
        <v>-1.065688329839265E-2</v>
      </c>
    </row>
    <row r="233" spans="1:38" ht="12.95" customHeight="1" x14ac:dyDescent="0.2">
      <c r="A233" s="105">
        <f t="shared" si="154"/>
        <v>0.1</v>
      </c>
      <c r="B233" s="106">
        <f t="shared" si="128"/>
        <v>1500</v>
      </c>
      <c r="C233" s="28">
        <v>8970021</v>
      </c>
      <c r="D233" s="113">
        <f t="shared" si="143"/>
        <v>1500</v>
      </c>
      <c r="E233" s="180"/>
      <c r="F233" s="155" t="s">
        <v>353</v>
      </c>
      <c r="G233" s="43">
        <v>20</v>
      </c>
      <c r="H233" s="60">
        <v>0.26</v>
      </c>
      <c r="I233" s="46">
        <v>47</v>
      </c>
      <c r="J233" s="53">
        <f t="shared" si="146"/>
        <v>12</v>
      </c>
      <c r="K233" s="56">
        <f t="shared" si="147"/>
        <v>20</v>
      </c>
      <c r="L233" s="57">
        <f t="shared" si="148"/>
        <v>25</v>
      </c>
      <c r="M233" s="58">
        <f t="shared" si="149"/>
        <v>0.47</v>
      </c>
      <c r="N233" s="38">
        <f t="shared" si="140"/>
        <v>1300</v>
      </c>
      <c r="O233" s="63">
        <f t="shared" si="150"/>
        <v>200</v>
      </c>
      <c r="P233" s="64">
        <f t="shared" si="151"/>
        <v>0.13333333333333333</v>
      </c>
      <c r="Q233" s="33"/>
      <c r="S233" s="117">
        <f t="shared" si="161"/>
        <v>0</v>
      </c>
      <c r="T233" s="117">
        <f t="shared" si="117"/>
        <v>8970021</v>
      </c>
      <c r="U233" s="151" t="s">
        <v>944</v>
      </c>
      <c r="V233" s="152">
        <v>20</v>
      </c>
      <c r="W233" s="6">
        <v>52</v>
      </c>
      <c r="Y233" s="302">
        <f t="shared" si="136"/>
        <v>1377</v>
      </c>
      <c r="Z233" s="302"/>
      <c r="AA233" s="169">
        <v>1.1000000000000001</v>
      </c>
      <c r="AB233" s="168">
        <f t="shared" si="137"/>
        <v>8.9324618736383421E-2</v>
      </c>
      <c r="AC233" s="209">
        <f>CEILING((AF233*$AD$9),100)-0</f>
        <v>1500</v>
      </c>
      <c r="AD233" s="151" t="s">
        <v>944</v>
      </c>
      <c r="AE233" s="205">
        <v>20</v>
      </c>
      <c r="AF233" s="206">
        <v>57</v>
      </c>
      <c r="AG233" s="136">
        <f t="shared" si="124"/>
        <v>0.26</v>
      </c>
      <c r="AH233" s="168">
        <f t="shared" si="130"/>
        <v>9.6153846153846256E-2</v>
      </c>
      <c r="AI233" s="212">
        <f t="shared" si="131"/>
        <v>8.9324618736383421E-2</v>
      </c>
      <c r="AJ233" s="212">
        <f t="shared" si="132"/>
        <v>-6.8292274174628353E-3</v>
      </c>
    </row>
    <row r="234" spans="1:38" ht="12.95" customHeight="1" x14ac:dyDescent="0.2">
      <c r="A234" s="105">
        <v>0.1</v>
      </c>
      <c r="B234" s="106">
        <f t="shared" si="128"/>
        <v>8890</v>
      </c>
      <c r="C234" s="28">
        <v>8970240</v>
      </c>
      <c r="D234" s="113">
        <f t="shared" si="143"/>
        <v>8890</v>
      </c>
      <c r="E234" s="180"/>
      <c r="F234" s="155" t="s">
        <v>21</v>
      </c>
      <c r="G234" s="43">
        <v>20</v>
      </c>
      <c r="H234" s="60">
        <v>0.26</v>
      </c>
      <c r="I234" s="46">
        <v>289</v>
      </c>
      <c r="J234" s="53">
        <f t="shared" si="146"/>
        <v>12</v>
      </c>
      <c r="K234" s="56">
        <f t="shared" si="147"/>
        <v>20</v>
      </c>
      <c r="L234" s="57">
        <f t="shared" si="148"/>
        <v>25</v>
      </c>
      <c r="M234" s="58">
        <f t="shared" si="149"/>
        <v>2.89</v>
      </c>
      <c r="N234" s="38">
        <f t="shared" si="140"/>
        <v>6291</v>
      </c>
      <c r="O234" s="63">
        <f t="shared" si="150"/>
        <v>2599</v>
      </c>
      <c r="P234" s="64">
        <f t="shared" si="151"/>
        <v>0.29235095613048367</v>
      </c>
      <c r="Q234" s="33"/>
      <c r="S234" s="117">
        <f t="shared" si="161"/>
        <v>0</v>
      </c>
      <c r="T234" s="117">
        <f t="shared" ref="T234:T293" si="162">C234</f>
        <v>8970240</v>
      </c>
      <c r="U234" s="151" t="s">
        <v>945</v>
      </c>
      <c r="V234" s="152">
        <v>20</v>
      </c>
      <c r="W234" s="6">
        <v>320</v>
      </c>
      <c r="Y234" s="302">
        <f t="shared" si="136"/>
        <v>8479</v>
      </c>
      <c r="Z234" s="302"/>
      <c r="AA234" s="169">
        <v>1.02</v>
      </c>
      <c r="AB234" s="168">
        <f t="shared" si="137"/>
        <v>4.8472697252034402E-2</v>
      </c>
      <c r="AC234" s="209">
        <f t="shared" si="158"/>
        <v>8890</v>
      </c>
      <c r="AD234" s="151" t="s">
        <v>945</v>
      </c>
      <c r="AE234" s="205">
        <v>20</v>
      </c>
      <c r="AF234" s="206">
        <v>348</v>
      </c>
      <c r="AG234" s="136">
        <v>0.26</v>
      </c>
      <c r="AH234" s="168">
        <f t="shared" si="130"/>
        <v>8.7499999999999911E-2</v>
      </c>
      <c r="AI234" s="212">
        <f t="shared" si="131"/>
        <v>4.8472697252034402E-2</v>
      </c>
      <c r="AJ234" s="212">
        <f t="shared" si="132"/>
        <v>-3.9027302747965509E-2</v>
      </c>
    </row>
    <row r="235" spans="1:38" ht="12.95" customHeight="1" x14ac:dyDescent="0.2">
      <c r="A235" s="105">
        <v>0.1</v>
      </c>
      <c r="B235" s="106">
        <f t="shared" si="128"/>
        <v>9890</v>
      </c>
      <c r="C235" s="28">
        <v>8970242</v>
      </c>
      <c r="D235" s="113">
        <f t="shared" si="143"/>
        <v>9890</v>
      </c>
      <c r="E235" s="180"/>
      <c r="F235" s="155" t="s">
        <v>21</v>
      </c>
      <c r="G235" s="43">
        <v>20</v>
      </c>
      <c r="H235" s="60">
        <v>0.26</v>
      </c>
      <c r="I235" s="46">
        <v>321</v>
      </c>
      <c r="J235" s="53">
        <f t="shared" si="146"/>
        <v>12</v>
      </c>
      <c r="K235" s="56">
        <f t="shared" si="147"/>
        <v>20</v>
      </c>
      <c r="L235" s="57">
        <f t="shared" si="148"/>
        <v>25</v>
      </c>
      <c r="M235" s="58">
        <f t="shared" si="149"/>
        <v>3.21</v>
      </c>
      <c r="N235" s="38">
        <f t="shared" si="140"/>
        <v>6951</v>
      </c>
      <c r="O235" s="63">
        <f t="shared" si="150"/>
        <v>2939</v>
      </c>
      <c r="P235" s="64">
        <f t="shared" si="151"/>
        <v>0.29716885743174926</v>
      </c>
      <c r="Q235" s="33"/>
      <c r="S235" s="117">
        <f t="shared" si="161"/>
        <v>0</v>
      </c>
      <c r="T235" s="117">
        <f t="shared" si="162"/>
        <v>8970242</v>
      </c>
      <c r="U235" s="151" t="s">
        <v>946</v>
      </c>
      <c r="V235" s="152">
        <v>20</v>
      </c>
      <c r="W235" s="6">
        <v>356</v>
      </c>
      <c r="Y235" s="302">
        <f t="shared" si="136"/>
        <v>9433</v>
      </c>
      <c r="Z235" s="302"/>
      <c r="AA235" s="169">
        <f t="shared" si="126"/>
        <v>1.02</v>
      </c>
      <c r="AB235" s="168">
        <f t="shared" si="137"/>
        <v>4.844694158804197E-2</v>
      </c>
      <c r="AC235" s="209">
        <f t="shared" si="158"/>
        <v>9890</v>
      </c>
      <c r="AD235" s="151" t="s">
        <v>946</v>
      </c>
      <c r="AE235" s="205">
        <v>20</v>
      </c>
      <c r="AF235" s="206">
        <v>386</v>
      </c>
      <c r="AG235" s="136">
        <f t="shared" si="124"/>
        <v>0.26</v>
      </c>
      <c r="AH235" s="168">
        <f t="shared" si="130"/>
        <v>8.4269662921348409E-2</v>
      </c>
      <c r="AI235" s="212">
        <f t="shared" si="131"/>
        <v>4.844694158804197E-2</v>
      </c>
      <c r="AJ235" s="212">
        <f t="shared" si="132"/>
        <v>-3.582272133330644E-2</v>
      </c>
    </row>
    <row r="236" spans="1:38" ht="12.95" customHeight="1" x14ac:dyDescent="0.2">
      <c r="A236" s="105">
        <v>0.1</v>
      </c>
      <c r="B236" s="106">
        <f t="shared" si="128"/>
        <v>9890</v>
      </c>
      <c r="C236" s="28">
        <v>8970243</v>
      </c>
      <c r="D236" s="113">
        <f t="shared" si="143"/>
        <v>9890</v>
      </c>
      <c r="E236" s="180"/>
      <c r="F236" s="155" t="s">
        <v>21</v>
      </c>
      <c r="G236" s="43">
        <v>20</v>
      </c>
      <c r="H236" s="60">
        <v>0.26</v>
      </c>
      <c r="I236" s="46">
        <v>321</v>
      </c>
      <c r="J236" s="53">
        <f t="shared" si="146"/>
        <v>12</v>
      </c>
      <c r="K236" s="56">
        <f t="shared" si="147"/>
        <v>20</v>
      </c>
      <c r="L236" s="57">
        <f t="shared" si="148"/>
        <v>25</v>
      </c>
      <c r="M236" s="58">
        <f t="shared" si="149"/>
        <v>3.21</v>
      </c>
      <c r="N236" s="38">
        <f t="shared" si="140"/>
        <v>6951</v>
      </c>
      <c r="O236" s="63">
        <f t="shared" si="150"/>
        <v>2939</v>
      </c>
      <c r="P236" s="64">
        <f t="shared" si="151"/>
        <v>0.29716885743174926</v>
      </c>
      <c r="Q236" s="33"/>
      <c r="S236" s="117">
        <f t="shared" si="161"/>
        <v>0</v>
      </c>
      <c r="T236" s="117">
        <f t="shared" si="162"/>
        <v>8970243</v>
      </c>
      <c r="U236" s="151" t="s">
        <v>947</v>
      </c>
      <c r="V236" s="152">
        <v>20</v>
      </c>
      <c r="W236" s="6">
        <v>355</v>
      </c>
      <c r="Y236" s="302">
        <f t="shared" si="136"/>
        <v>9407</v>
      </c>
      <c r="Z236" s="302"/>
      <c r="AA236" s="169">
        <f t="shared" si="126"/>
        <v>1.02</v>
      </c>
      <c r="AB236" s="168">
        <f t="shared" si="137"/>
        <v>5.1344743276283689E-2</v>
      </c>
      <c r="AC236" s="209">
        <f t="shared" si="158"/>
        <v>9890</v>
      </c>
      <c r="AD236" s="151" t="s">
        <v>947</v>
      </c>
      <c r="AE236" s="205">
        <v>20</v>
      </c>
      <c r="AF236" s="206">
        <v>386</v>
      </c>
      <c r="AG236" s="136">
        <f t="shared" si="124"/>
        <v>0.26</v>
      </c>
      <c r="AH236" s="168">
        <f t="shared" si="130"/>
        <v>8.7323943661971937E-2</v>
      </c>
      <c r="AI236" s="212">
        <f t="shared" si="131"/>
        <v>5.1344743276283689E-2</v>
      </c>
      <c r="AJ236" s="212">
        <f t="shared" si="132"/>
        <v>-3.5979200385688248E-2</v>
      </c>
    </row>
    <row r="237" spans="1:38" ht="12.95" customHeight="1" x14ac:dyDescent="0.2">
      <c r="A237" s="105">
        <f t="shared" si="154"/>
        <v>0.1</v>
      </c>
      <c r="B237" s="106">
        <f t="shared" si="128"/>
        <v>7390</v>
      </c>
      <c r="C237" s="28">
        <v>8970246</v>
      </c>
      <c r="D237" s="113">
        <f t="shared" si="143"/>
        <v>7390</v>
      </c>
      <c r="E237" s="180"/>
      <c r="F237" s="155" t="s">
        <v>85</v>
      </c>
      <c r="G237" s="43">
        <v>20</v>
      </c>
      <c r="H237" s="60">
        <v>0.26</v>
      </c>
      <c r="I237" s="46">
        <v>242</v>
      </c>
      <c r="J237" s="53">
        <f t="shared" si="146"/>
        <v>12</v>
      </c>
      <c r="K237" s="56">
        <f t="shared" si="147"/>
        <v>20</v>
      </c>
      <c r="L237" s="57">
        <f t="shared" si="148"/>
        <v>25</v>
      </c>
      <c r="M237" s="58">
        <f t="shared" si="149"/>
        <v>2.42</v>
      </c>
      <c r="N237" s="38">
        <f t="shared" si="140"/>
        <v>5322</v>
      </c>
      <c r="O237" s="63">
        <f t="shared" si="150"/>
        <v>2068</v>
      </c>
      <c r="P237" s="64">
        <f t="shared" si="151"/>
        <v>0.27983761840324761</v>
      </c>
      <c r="Q237" s="33"/>
      <c r="S237" s="117">
        <f t="shared" si="161"/>
        <v>0</v>
      </c>
      <c r="T237" s="117">
        <f t="shared" si="162"/>
        <v>8970246</v>
      </c>
      <c r="U237" s="151" t="s">
        <v>948</v>
      </c>
      <c r="V237" s="152">
        <v>20</v>
      </c>
      <c r="W237" s="6">
        <v>267</v>
      </c>
      <c r="Y237" s="302">
        <f t="shared" si="136"/>
        <v>7075</v>
      </c>
      <c r="Z237" s="302"/>
      <c r="AA237" s="169">
        <f t="shared" si="126"/>
        <v>1.02</v>
      </c>
      <c r="AB237" s="168">
        <f t="shared" si="137"/>
        <v>4.452296819787982E-2</v>
      </c>
      <c r="AC237" s="209">
        <f t="shared" si="158"/>
        <v>7390</v>
      </c>
      <c r="AD237" s="151" t="s">
        <v>948</v>
      </c>
      <c r="AE237" s="205">
        <v>20</v>
      </c>
      <c r="AF237" s="206">
        <v>289</v>
      </c>
      <c r="AG237" s="136">
        <f t="shared" si="124"/>
        <v>0.26</v>
      </c>
      <c r="AH237" s="168">
        <f t="shared" si="130"/>
        <v>8.2397003745318331E-2</v>
      </c>
      <c r="AI237" s="212">
        <f t="shared" si="131"/>
        <v>4.452296819787982E-2</v>
      </c>
      <c r="AJ237" s="212">
        <f t="shared" si="132"/>
        <v>-3.7874035547438512E-2</v>
      </c>
    </row>
    <row r="238" spans="1:38" ht="12.95" customHeight="1" x14ac:dyDescent="0.2">
      <c r="A238" s="105">
        <f t="shared" si="154"/>
        <v>0.1</v>
      </c>
      <c r="B238" s="106">
        <f t="shared" si="128"/>
        <v>7100</v>
      </c>
      <c r="C238" s="28">
        <v>8970268</v>
      </c>
      <c r="D238" s="113">
        <f t="shared" si="143"/>
        <v>7100</v>
      </c>
      <c r="E238" s="180"/>
      <c r="F238" s="155" t="s">
        <v>689</v>
      </c>
      <c r="G238" s="43">
        <v>20</v>
      </c>
      <c r="H238" s="60">
        <v>0.26</v>
      </c>
      <c r="I238" s="46">
        <v>235</v>
      </c>
      <c r="J238" s="53">
        <f t="shared" si="146"/>
        <v>12</v>
      </c>
      <c r="K238" s="56">
        <f t="shared" si="147"/>
        <v>20</v>
      </c>
      <c r="L238" s="57">
        <f t="shared" si="148"/>
        <v>25</v>
      </c>
      <c r="M238" s="58">
        <f t="shared" si="149"/>
        <v>2.35</v>
      </c>
      <c r="N238" s="38">
        <f t="shared" si="140"/>
        <v>5177</v>
      </c>
      <c r="O238" s="63">
        <f t="shared" si="150"/>
        <v>1923</v>
      </c>
      <c r="P238" s="64">
        <f t="shared" si="151"/>
        <v>0.27084507042253519</v>
      </c>
      <c r="Q238" s="33"/>
      <c r="S238" s="117">
        <f t="shared" si="161"/>
        <v>0</v>
      </c>
      <c r="T238" s="117">
        <f t="shared" si="162"/>
        <v>8970268</v>
      </c>
      <c r="U238" s="151" t="s">
        <v>949</v>
      </c>
      <c r="V238" s="152">
        <v>20</v>
      </c>
      <c r="W238" s="6">
        <v>257</v>
      </c>
      <c r="Y238" s="302">
        <f t="shared" si="136"/>
        <v>6810</v>
      </c>
      <c r="Z238" s="302"/>
      <c r="AA238" s="169">
        <f t="shared" si="126"/>
        <v>1.02</v>
      </c>
      <c r="AB238" s="168">
        <f t="shared" si="137"/>
        <v>4.2584434654919345E-2</v>
      </c>
      <c r="AC238" s="209">
        <f>CEILING((AF238*$AD$9),100)-0</f>
        <v>7100</v>
      </c>
      <c r="AD238" s="151" t="s">
        <v>949</v>
      </c>
      <c r="AE238" s="205">
        <v>20</v>
      </c>
      <c r="AF238" s="206">
        <v>277</v>
      </c>
      <c r="AG238" s="136">
        <f t="shared" si="124"/>
        <v>0.26</v>
      </c>
      <c r="AH238" s="168">
        <f t="shared" si="130"/>
        <v>7.7821011673151697E-2</v>
      </c>
      <c r="AI238" s="212">
        <f t="shared" si="131"/>
        <v>4.2584434654919345E-2</v>
      </c>
      <c r="AJ238" s="212">
        <f t="shared" si="132"/>
        <v>-3.5236577018232351E-2</v>
      </c>
    </row>
    <row r="239" spans="1:38" ht="12.95" customHeight="1" x14ac:dyDescent="0.2">
      <c r="A239" s="105">
        <f t="shared" si="154"/>
        <v>0.1</v>
      </c>
      <c r="B239" s="106">
        <f t="shared" si="128"/>
        <v>5890</v>
      </c>
      <c r="C239" s="28">
        <v>8970288</v>
      </c>
      <c r="D239" s="113">
        <f t="shared" si="143"/>
        <v>5890</v>
      </c>
      <c r="E239" s="180"/>
      <c r="F239" s="155" t="s">
        <v>688</v>
      </c>
      <c r="G239" s="43">
        <v>20</v>
      </c>
      <c r="H239" s="60">
        <v>0.26</v>
      </c>
      <c r="I239" s="46">
        <v>195</v>
      </c>
      <c r="J239" s="53">
        <f t="shared" si="146"/>
        <v>12</v>
      </c>
      <c r="K239" s="56">
        <f t="shared" si="147"/>
        <v>20</v>
      </c>
      <c r="L239" s="57">
        <f t="shared" si="148"/>
        <v>25</v>
      </c>
      <c r="M239" s="58">
        <f t="shared" si="149"/>
        <v>1.95</v>
      </c>
      <c r="N239" s="38">
        <f t="shared" si="140"/>
        <v>4352</v>
      </c>
      <c r="O239" s="63">
        <f t="shared" si="150"/>
        <v>1538</v>
      </c>
      <c r="P239" s="64">
        <f t="shared" si="151"/>
        <v>0.26112054329371814</v>
      </c>
      <c r="Q239" s="33"/>
      <c r="S239" s="117">
        <f t="shared" si="161"/>
        <v>0</v>
      </c>
      <c r="T239" s="117">
        <f t="shared" si="162"/>
        <v>8970288</v>
      </c>
      <c r="U239" s="151" t="s">
        <v>950</v>
      </c>
      <c r="V239" s="152">
        <v>20</v>
      </c>
      <c r="W239" s="6">
        <v>213</v>
      </c>
      <c r="Y239" s="302">
        <f t="shared" si="136"/>
        <v>5644</v>
      </c>
      <c r="Z239" s="302"/>
      <c r="AA239" s="169">
        <f t="shared" si="126"/>
        <v>1.02</v>
      </c>
      <c r="AB239" s="168">
        <f t="shared" si="137"/>
        <v>4.358610914245209E-2</v>
      </c>
      <c r="AC239" s="209">
        <f t="shared" si="158"/>
        <v>5890</v>
      </c>
      <c r="AD239" s="151" t="s">
        <v>950</v>
      </c>
      <c r="AE239" s="205">
        <v>20</v>
      </c>
      <c r="AF239" s="206">
        <v>230</v>
      </c>
      <c r="AG239" s="136">
        <f t="shared" si="124"/>
        <v>0.26</v>
      </c>
      <c r="AH239" s="168">
        <f t="shared" si="130"/>
        <v>7.9812206572769995E-2</v>
      </c>
      <c r="AI239" s="212">
        <f t="shared" si="131"/>
        <v>4.358610914245209E-2</v>
      </c>
      <c r="AJ239" s="212">
        <f t="shared" si="132"/>
        <v>-3.6226097430317905E-2</v>
      </c>
    </row>
    <row r="240" spans="1:38" ht="12.95" customHeight="1" x14ac:dyDescent="0.2">
      <c r="A240" s="105">
        <f>IF(H239&lt;19%,0.05,0.1)</f>
        <v>0.1</v>
      </c>
      <c r="B240" s="106">
        <f t="shared" si="128"/>
        <v>2290</v>
      </c>
      <c r="C240" s="28">
        <v>8970320</v>
      </c>
      <c r="D240" s="113">
        <f t="shared" si="143"/>
        <v>2290</v>
      </c>
      <c r="E240" s="180"/>
      <c r="F240" s="155" t="s">
        <v>523</v>
      </c>
      <c r="G240" s="43">
        <v>20</v>
      </c>
      <c r="H240" s="60">
        <v>0.26</v>
      </c>
      <c r="I240" s="46">
        <v>74</v>
      </c>
      <c r="J240" s="53">
        <f t="shared" si="146"/>
        <v>12</v>
      </c>
      <c r="K240" s="56">
        <f t="shared" si="147"/>
        <v>20</v>
      </c>
      <c r="L240" s="57">
        <f t="shared" si="148"/>
        <v>25</v>
      </c>
      <c r="M240" s="58">
        <f t="shared" si="149"/>
        <v>0.74</v>
      </c>
      <c r="N240" s="38">
        <f t="shared" si="140"/>
        <v>1857</v>
      </c>
      <c r="O240" s="63">
        <f t="shared" si="150"/>
        <v>433</v>
      </c>
      <c r="P240" s="64">
        <f t="shared" si="151"/>
        <v>0.18908296943231442</v>
      </c>
      <c r="Q240" s="33"/>
      <c r="S240" s="117">
        <f t="shared" si="161"/>
        <v>0</v>
      </c>
      <c r="T240" s="117">
        <f t="shared" si="162"/>
        <v>8970320</v>
      </c>
      <c r="U240" s="151" t="s">
        <v>951</v>
      </c>
      <c r="V240" s="152">
        <v>20</v>
      </c>
      <c r="W240" s="6">
        <v>83</v>
      </c>
      <c r="Y240" s="302">
        <f t="shared" si="136"/>
        <v>2199</v>
      </c>
      <c r="Z240" s="302"/>
      <c r="AA240" s="169">
        <v>1.05</v>
      </c>
      <c r="AB240" s="168">
        <f t="shared" si="137"/>
        <v>4.1382446566621267E-2</v>
      </c>
      <c r="AC240" s="209">
        <f t="shared" si="158"/>
        <v>2290</v>
      </c>
      <c r="AD240" s="151" t="s">
        <v>951</v>
      </c>
      <c r="AE240" s="205">
        <v>20</v>
      </c>
      <c r="AF240" s="206">
        <v>89</v>
      </c>
      <c r="AG240" s="136">
        <v>0.26</v>
      </c>
      <c r="AH240" s="168">
        <f t="shared" si="130"/>
        <v>7.2289156626506035E-2</v>
      </c>
      <c r="AI240" s="212">
        <f t="shared" si="131"/>
        <v>4.1382446566621267E-2</v>
      </c>
      <c r="AJ240" s="212">
        <f t="shared" si="132"/>
        <v>-3.0906710059884768E-2</v>
      </c>
    </row>
    <row r="241" spans="1:36" ht="12.95" customHeight="1" x14ac:dyDescent="0.2">
      <c r="A241" s="105">
        <v>0.1</v>
      </c>
      <c r="B241" s="106">
        <f t="shared" si="128"/>
        <v>2890</v>
      </c>
      <c r="C241" s="28">
        <v>8970321</v>
      </c>
      <c r="D241" s="113">
        <f t="shared" si="143"/>
        <v>2890</v>
      </c>
      <c r="E241" s="180"/>
      <c r="F241" s="155" t="s">
        <v>524</v>
      </c>
      <c r="G241" s="43">
        <v>20</v>
      </c>
      <c r="H241" s="60">
        <v>0.26</v>
      </c>
      <c r="I241" s="46">
        <v>93</v>
      </c>
      <c r="J241" s="53">
        <f t="shared" si="146"/>
        <v>12</v>
      </c>
      <c r="K241" s="56">
        <f t="shared" si="147"/>
        <v>20</v>
      </c>
      <c r="L241" s="57">
        <f t="shared" si="148"/>
        <v>25</v>
      </c>
      <c r="M241" s="58">
        <f t="shared" si="149"/>
        <v>0.93</v>
      </c>
      <c r="N241" s="38">
        <f t="shared" si="140"/>
        <v>2249</v>
      </c>
      <c r="O241" s="63">
        <f t="shared" si="150"/>
        <v>641</v>
      </c>
      <c r="P241" s="64">
        <f t="shared" si="151"/>
        <v>0.22179930795847752</v>
      </c>
      <c r="Q241" s="33"/>
      <c r="S241" s="117">
        <f t="shared" si="161"/>
        <v>0</v>
      </c>
      <c r="T241" s="117">
        <f t="shared" si="162"/>
        <v>8970321</v>
      </c>
      <c r="U241" s="151" t="s">
        <v>952</v>
      </c>
      <c r="V241" s="152">
        <v>20</v>
      </c>
      <c r="W241" s="6">
        <v>102</v>
      </c>
      <c r="Y241" s="302">
        <f t="shared" si="136"/>
        <v>2702</v>
      </c>
      <c r="Z241" s="302"/>
      <c r="AA241" s="169">
        <v>1.05</v>
      </c>
      <c r="AB241" s="168">
        <f t="shared" si="137"/>
        <v>6.9578090303478834E-2</v>
      </c>
      <c r="AC241" s="209">
        <f t="shared" si="158"/>
        <v>2890</v>
      </c>
      <c r="AD241" s="151" t="s">
        <v>952</v>
      </c>
      <c r="AE241" s="205">
        <v>20</v>
      </c>
      <c r="AF241" s="206">
        <v>110</v>
      </c>
      <c r="AG241" s="136">
        <f t="shared" si="124"/>
        <v>0.26</v>
      </c>
      <c r="AH241" s="168">
        <f t="shared" si="130"/>
        <v>7.8431372549019551E-2</v>
      </c>
      <c r="AI241" s="212">
        <f t="shared" si="131"/>
        <v>6.9578090303478834E-2</v>
      </c>
      <c r="AJ241" s="212">
        <f t="shared" si="132"/>
        <v>-8.8532822455407167E-3</v>
      </c>
    </row>
    <row r="242" spans="1:36" ht="12.95" customHeight="1" x14ac:dyDescent="0.2">
      <c r="A242" s="105">
        <v>0.1</v>
      </c>
      <c r="B242" s="106">
        <f t="shared" si="128"/>
        <v>3290</v>
      </c>
      <c r="C242" s="28">
        <v>8970344</v>
      </c>
      <c r="D242" s="113">
        <f t="shared" si="143"/>
        <v>3290</v>
      </c>
      <c r="E242" s="180"/>
      <c r="F242" s="155" t="s">
        <v>224</v>
      </c>
      <c r="G242" s="43">
        <v>20</v>
      </c>
      <c r="H242" s="60">
        <v>0.26</v>
      </c>
      <c r="I242" s="46">
        <v>105</v>
      </c>
      <c r="J242" s="53">
        <f t="shared" si="146"/>
        <v>12</v>
      </c>
      <c r="K242" s="56">
        <f t="shared" si="147"/>
        <v>20</v>
      </c>
      <c r="L242" s="57">
        <f t="shared" si="148"/>
        <v>25</v>
      </c>
      <c r="M242" s="58">
        <f t="shared" si="149"/>
        <v>1.05</v>
      </c>
      <c r="N242" s="38">
        <f t="shared" si="140"/>
        <v>2496</v>
      </c>
      <c r="O242" s="63">
        <f t="shared" si="150"/>
        <v>794</v>
      </c>
      <c r="P242" s="64">
        <f t="shared" si="151"/>
        <v>0.24133738601823709</v>
      </c>
      <c r="Q242" s="33"/>
      <c r="S242" s="117">
        <f t="shared" si="161"/>
        <v>0</v>
      </c>
      <c r="T242" s="117">
        <f t="shared" si="162"/>
        <v>8970344</v>
      </c>
      <c r="U242" s="151" t="s">
        <v>953</v>
      </c>
      <c r="V242" s="152">
        <v>20</v>
      </c>
      <c r="W242" s="6">
        <v>117</v>
      </c>
      <c r="Y242" s="302">
        <f t="shared" si="136"/>
        <v>3100</v>
      </c>
      <c r="Z242" s="302"/>
      <c r="AA242" s="169">
        <f t="shared" si="126"/>
        <v>1.05</v>
      </c>
      <c r="AB242" s="168">
        <f t="shared" si="137"/>
        <v>6.1290322580645151E-2</v>
      </c>
      <c r="AC242" s="209">
        <f t="shared" si="158"/>
        <v>3290</v>
      </c>
      <c r="AD242" s="151" t="s">
        <v>953</v>
      </c>
      <c r="AE242" s="205">
        <v>20</v>
      </c>
      <c r="AF242" s="206">
        <v>127</v>
      </c>
      <c r="AG242" s="136">
        <f t="shared" si="124"/>
        <v>0.26</v>
      </c>
      <c r="AH242" s="168">
        <f t="shared" si="130"/>
        <v>8.5470085470085388E-2</v>
      </c>
      <c r="AI242" s="212">
        <f t="shared" si="131"/>
        <v>6.1290322580645151E-2</v>
      </c>
      <c r="AJ242" s="212">
        <f t="shared" si="132"/>
        <v>-2.4179762889440237E-2</v>
      </c>
    </row>
    <row r="243" spans="1:36" ht="12.95" customHeight="1" x14ac:dyDescent="0.2">
      <c r="A243" s="105">
        <f t="shared" si="154"/>
        <v>0.1</v>
      </c>
      <c r="B243" s="106">
        <f t="shared" si="128"/>
        <v>3300</v>
      </c>
      <c r="C243" s="28">
        <v>8970345</v>
      </c>
      <c r="D243" s="113">
        <f t="shared" si="143"/>
        <v>3300</v>
      </c>
      <c r="E243" s="180"/>
      <c r="F243" s="155" t="s">
        <v>225</v>
      </c>
      <c r="G243" s="43">
        <v>20</v>
      </c>
      <c r="H243" s="60">
        <v>0.26</v>
      </c>
      <c r="I243" s="46">
        <v>107</v>
      </c>
      <c r="J243" s="53">
        <f t="shared" si="146"/>
        <v>12</v>
      </c>
      <c r="K243" s="56">
        <f t="shared" si="147"/>
        <v>20</v>
      </c>
      <c r="L243" s="57">
        <f t="shared" si="148"/>
        <v>25</v>
      </c>
      <c r="M243" s="58">
        <f t="shared" si="149"/>
        <v>1.07</v>
      </c>
      <c r="N243" s="38">
        <f t="shared" si="140"/>
        <v>2537</v>
      </c>
      <c r="O243" s="63">
        <f t="shared" si="150"/>
        <v>763</v>
      </c>
      <c r="P243" s="64">
        <f t="shared" si="151"/>
        <v>0.2312121212121212</v>
      </c>
      <c r="Q243" s="33"/>
      <c r="S243" s="117">
        <f t="shared" si="161"/>
        <v>0</v>
      </c>
      <c r="T243" s="117">
        <f t="shared" si="162"/>
        <v>8970345</v>
      </c>
      <c r="U243" s="151" t="s">
        <v>954</v>
      </c>
      <c r="V243" s="152">
        <v>20</v>
      </c>
      <c r="W243" s="6">
        <v>119</v>
      </c>
      <c r="Y243" s="302">
        <f t="shared" si="136"/>
        <v>3153</v>
      </c>
      <c r="Z243" s="302"/>
      <c r="AA243" s="169">
        <f t="shared" si="126"/>
        <v>1.05</v>
      </c>
      <c r="AB243" s="168">
        <f t="shared" si="137"/>
        <v>4.6622264509990519E-2</v>
      </c>
      <c r="AC243" s="209">
        <f>CEILING((AF243*$AD$9),100)-0</f>
        <v>3300</v>
      </c>
      <c r="AD243" s="151" t="s">
        <v>954</v>
      </c>
      <c r="AE243" s="205">
        <v>20</v>
      </c>
      <c r="AF243" s="206">
        <v>129</v>
      </c>
      <c r="AG243" s="136">
        <f t="shared" si="124"/>
        <v>0.26</v>
      </c>
      <c r="AH243" s="168">
        <f t="shared" si="130"/>
        <v>8.4033613445378075E-2</v>
      </c>
      <c r="AI243" s="212">
        <f t="shared" si="131"/>
        <v>4.6622264509990519E-2</v>
      </c>
      <c r="AJ243" s="212">
        <f t="shared" si="132"/>
        <v>-3.7411348935387556E-2</v>
      </c>
    </row>
    <row r="244" spans="1:36" ht="12.95" customHeight="1" x14ac:dyDescent="0.2">
      <c r="A244" s="105">
        <f t="shared" si="154"/>
        <v>0.1</v>
      </c>
      <c r="B244" s="106">
        <f t="shared" si="128"/>
        <v>3390</v>
      </c>
      <c r="C244" s="28">
        <v>8970346</v>
      </c>
      <c r="D244" s="113">
        <f t="shared" si="143"/>
        <v>3390</v>
      </c>
      <c r="E244" s="180"/>
      <c r="F244" s="155" t="s">
        <v>226</v>
      </c>
      <c r="G244" s="43">
        <v>20</v>
      </c>
      <c r="H244" s="60">
        <v>0.26</v>
      </c>
      <c r="I244" s="46">
        <v>109</v>
      </c>
      <c r="J244" s="53">
        <f t="shared" si="146"/>
        <v>12</v>
      </c>
      <c r="K244" s="56">
        <f t="shared" si="147"/>
        <v>20</v>
      </c>
      <c r="L244" s="57">
        <f t="shared" si="148"/>
        <v>25</v>
      </c>
      <c r="M244" s="58">
        <f t="shared" si="149"/>
        <v>1.0900000000000001</v>
      </c>
      <c r="N244" s="38">
        <f t="shared" si="140"/>
        <v>2579</v>
      </c>
      <c r="O244" s="63">
        <f t="shared" si="150"/>
        <v>811</v>
      </c>
      <c r="P244" s="64">
        <f t="shared" si="151"/>
        <v>0.2392330383480826</v>
      </c>
      <c r="Q244" s="33"/>
      <c r="S244" s="117">
        <f t="shared" si="161"/>
        <v>0</v>
      </c>
      <c r="T244" s="117">
        <f t="shared" si="162"/>
        <v>8970346</v>
      </c>
      <c r="U244" s="151" t="s">
        <v>955</v>
      </c>
      <c r="V244" s="152">
        <v>20</v>
      </c>
      <c r="W244" s="6">
        <v>121</v>
      </c>
      <c r="Y244" s="302">
        <f t="shared" si="136"/>
        <v>3206</v>
      </c>
      <c r="Z244" s="302"/>
      <c r="AA244" s="169">
        <f t="shared" si="126"/>
        <v>1.05</v>
      </c>
      <c r="AB244" s="168">
        <f t="shared" si="137"/>
        <v>5.7392389270118471E-2</v>
      </c>
      <c r="AC244" s="209">
        <f t="shared" si="158"/>
        <v>3390</v>
      </c>
      <c r="AD244" s="151" t="s">
        <v>955</v>
      </c>
      <c r="AE244" s="205">
        <v>20</v>
      </c>
      <c r="AF244" s="206">
        <v>131</v>
      </c>
      <c r="AG244" s="136">
        <f t="shared" si="124"/>
        <v>0.26</v>
      </c>
      <c r="AH244" s="168">
        <f t="shared" si="130"/>
        <v>8.2644628099173501E-2</v>
      </c>
      <c r="AI244" s="212">
        <f t="shared" si="131"/>
        <v>5.7392389270118471E-2</v>
      </c>
      <c r="AJ244" s="212">
        <f t="shared" si="132"/>
        <v>-2.5252238829055029E-2</v>
      </c>
    </row>
    <row r="245" spans="1:36" ht="12.95" customHeight="1" x14ac:dyDescent="0.2">
      <c r="A245" s="105">
        <f t="shared" si="154"/>
        <v>0.1</v>
      </c>
      <c r="B245" s="106">
        <f t="shared" si="128"/>
        <v>3190</v>
      </c>
      <c r="C245" s="28">
        <v>8970347</v>
      </c>
      <c r="D245" s="113">
        <f t="shared" si="143"/>
        <v>3190</v>
      </c>
      <c r="E245" s="180"/>
      <c r="F245" s="155" t="s">
        <v>3</v>
      </c>
      <c r="G245" s="43">
        <v>20</v>
      </c>
      <c r="H245" s="60">
        <v>0.26</v>
      </c>
      <c r="I245" s="46">
        <v>103</v>
      </c>
      <c r="J245" s="53">
        <f t="shared" si="146"/>
        <v>12</v>
      </c>
      <c r="K245" s="56">
        <f t="shared" si="147"/>
        <v>20</v>
      </c>
      <c r="L245" s="57">
        <f t="shared" si="148"/>
        <v>25</v>
      </c>
      <c r="M245" s="58">
        <f t="shared" si="149"/>
        <v>1.03</v>
      </c>
      <c r="N245" s="38">
        <f t="shared" si="140"/>
        <v>2455</v>
      </c>
      <c r="O245" s="63">
        <f t="shared" si="150"/>
        <v>735</v>
      </c>
      <c r="P245" s="64">
        <f t="shared" si="151"/>
        <v>0.2304075235109718</v>
      </c>
      <c r="Q245" s="33"/>
      <c r="S245" s="117">
        <f t="shared" si="161"/>
        <v>0</v>
      </c>
      <c r="T245" s="117">
        <f t="shared" si="162"/>
        <v>8970347</v>
      </c>
      <c r="U245" s="151" t="s">
        <v>956</v>
      </c>
      <c r="V245" s="152">
        <v>20</v>
      </c>
      <c r="W245" s="6">
        <v>114</v>
      </c>
      <c r="Y245" s="302">
        <f t="shared" si="136"/>
        <v>3020</v>
      </c>
      <c r="Z245" s="302"/>
      <c r="AA245" s="169">
        <v>1.05</v>
      </c>
      <c r="AB245" s="168">
        <f t="shared" si="137"/>
        <v>5.6291390728476776E-2</v>
      </c>
      <c r="AC245" s="209">
        <f t="shared" si="158"/>
        <v>3190</v>
      </c>
      <c r="AD245" s="151" t="s">
        <v>956</v>
      </c>
      <c r="AE245" s="205">
        <v>20</v>
      </c>
      <c r="AF245" s="206">
        <v>124</v>
      </c>
      <c r="AG245" s="136">
        <f t="shared" si="124"/>
        <v>0.26</v>
      </c>
      <c r="AH245" s="168">
        <f t="shared" si="130"/>
        <v>8.7719298245614086E-2</v>
      </c>
      <c r="AI245" s="212">
        <f t="shared" si="131"/>
        <v>5.6291390728476776E-2</v>
      </c>
      <c r="AJ245" s="212">
        <f t="shared" si="132"/>
        <v>-3.142790751713731E-2</v>
      </c>
    </row>
    <row r="246" spans="1:36" ht="12.95" customHeight="1" x14ac:dyDescent="0.2">
      <c r="A246" s="105">
        <f t="shared" si="154"/>
        <v>0.1</v>
      </c>
      <c r="B246" s="106">
        <f t="shared" si="128"/>
        <v>7390</v>
      </c>
      <c r="C246" s="28">
        <v>8970360</v>
      </c>
      <c r="D246" s="113">
        <f t="shared" si="143"/>
        <v>7390</v>
      </c>
      <c r="E246" s="180"/>
      <c r="F246" s="155" t="s">
        <v>53</v>
      </c>
      <c r="G246" s="43">
        <v>20</v>
      </c>
      <c r="H246" s="60">
        <v>0.26</v>
      </c>
      <c r="I246" s="46">
        <v>242</v>
      </c>
      <c r="J246" s="53">
        <f t="shared" si="146"/>
        <v>12</v>
      </c>
      <c r="K246" s="56">
        <f t="shared" si="147"/>
        <v>20</v>
      </c>
      <c r="L246" s="57">
        <f t="shared" si="148"/>
        <v>25</v>
      </c>
      <c r="M246" s="58">
        <f t="shared" si="149"/>
        <v>2.42</v>
      </c>
      <c r="N246" s="38">
        <f t="shared" si="140"/>
        <v>5322</v>
      </c>
      <c r="O246" s="63">
        <f t="shared" si="150"/>
        <v>2068</v>
      </c>
      <c r="P246" s="64">
        <f t="shared" si="151"/>
        <v>0.27983761840324761</v>
      </c>
      <c r="Q246" s="33"/>
      <c r="S246" s="117">
        <f t="shared" si="161"/>
        <v>0</v>
      </c>
      <c r="T246" s="117">
        <f t="shared" si="162"/>
        <v>8970360</v>
      </c>
      <c r="U246" s="151" t="s">
        <v>957</v>
      </c>
      <c r="V246" s="152">
        <v>20</v>
      </c>
      <c r="W246" s="6">
        <v>265</v>
      </c>
      <c r="Y246" s="302">
        <f t="shared" si="136"/>
        <v>7022</v>
      </c>
      <c r="Z246" s="302"/>
      <c r="AA246" s="169">
        <v>1.02</v>
      </c>
      <c r="AB246" s="168">
        <f t="shared" si="137"/>
        <v>5.2406721731700356E-2</v>
      </c>
      <c r="AC246" s="209">
        <f t="shared" si="158"/>
        <v>7390</v>
      </c>
      <c r="AD246" s="151" t="s">
        <v>957</v>
      </c>
      <c r="AE246" s="205">
        <v>20</v>
      </c>
      <c r="AF246" s="206">
        <v>287</v>
      </c>
      <c r="AG246" s="136">
        <f t="shared" si="124"/>
        <v>0.26</v>
      </c>
      <c r="AH246" s="168">
        <f t="shared" si="130"/>
        <v>8.3018867924528283E-2</v>
      </c>
      <c r="AI246" s="212">
        <f t="shared" si="131"/>
        <v>5.2406721731700356E-2</v>
      </c>
      <c r="AJ246" s="212">
        <f t="shared" si="132"/>
        <v>-3.0612146192827927E-2</v>
      </c>
    </row>
    <row r="247" spans="1:36" ht="12.95" customHeight="1" x14ac:dyDescent="0.2">
      <c r="A247" s="105">
        <f t="shared" si="154"/>
        <v>0.1</v>
      </c>
      <c r="B247" s="106">
        <f t="shared" si="128"/>
        <v>5990</v>
      </c>
      <c r="C247" s="28">
        <v>8970361</v>
      </c>
      <c r="D247" s="113">
        <f t="shared" si="143"/>
        <v>5990</v>
      </c>
      <c r="E247" s="180"/>
      <c r="F247" s="155" t="s">
        <v>54</v>
      </c>
      <c r="G247" s="43">
        <v>20</v>
      </c>
      <c r="H247" s="60">
        <v>0.26</v>
      </c>
      <c r="I247" s="46">
        <v>197</v>
      </c>
      <c r="J247" s="53">
        <f t="shared" si="146"/>
        <v>12</v>
      </c>
      <c r="K247" s="56">
        <f t="shared" si="147"/>
        <v>20</v>
      </c>
      <c r="L247" s="57">
        <f t="shared" si="148"/>
        <v>25</v>
      </c>
      <c r="M247" s="58">
        <f t="shared" si="149"/>
        <v>1.97</v>
      </c>
      <c r="N247" s="38">
        <f t="shared" si="140"/>
        <v>4394</v>
      </c>
      <c r="O247" s="63">
        <f t="shared" si="150"/>
        <v>1596</v>
      </c>
      <c r="P247" s="64">
        <f t="shared" si="151"/>
        <v>0.2664440734557596</v>
      </c>
      <c r="Q247" s="33"/>
      <c r="S247" s="117">
        <f t="shared" si="161"/>
        <v>0</v>
      </c>
      <c r="T247" s="117">
        <f t="shared" si="162"/>
        <v>8970361</v>
      </c>
      <c r="U247" s="151" t="s">
        <v>958</v>
      </c>
      <c r="V247" s="152">
        <v>20</v>
      </c>
      <c r="W247" s="6">
        <v>216</v>
      </c>
      <c r="Y247" s="302">
        <f t="shared" si="136"/>
        <v>5723</v>
      </c>
      <c r="Z247" s="302"/>
      <c r="AA247" s="169">
        <f t="shared" si="126"/>
        <v>1.02</v>
      </c>
      <c r="AB247" s="168">
        <f t="shared" si="137"/>
        <v>4.6653852874366519E-2</v>
      </c>
      <c r="AC247" s="209">
        <f t="shared" si="158"/>
        <v>5990</v>
      </c>
      <c r="AD247" s="151" t="s">
        <v>958</v>
      </c>
      <c r="AE247" s="205">
        <v>20</v>
      </c>
      <c r="AF247" s="206">
        <v>233</v>
      </c>
      <c r="AG247" s="136">
        <f t="shared" si="124"/>
        <v>0.26</v>
      </c>
      <c r="AH247" s="168">
        <f t="shared" si="130"/>
        <v>7.870370370370372E-2</v>
      </c>
      <c r="AI247" s="212">
        <f t="shared" si="131"/>
        <v>4.6653852874366519E-2</v>
      </c>
      <c r="AJ247" s="212">
        <f t="shared" si="132"/>
        <v>-3.2049850829337201E-2</v>
      </c>
    </row>
    <row r="248" spans="1:36" ht="12.95" customHeight="1" x14ac:dyDescent="0.2">
      <c r="A248" s="105">
        <f t="shared" si="154"/>
        <v>0.1</v>
      </c>
      <c r="B248" s="106">
        <f t="shared" si="128"/>
        <v>5490</v>
      </c>
      <c r="C248" s="28">
        <v>8970362</v>
      </c>
      <c r="D248" s="113">
        <f t="shared" si="143"/>
        <v>5490</v>
      </c>
      <c r="E248" s="180"/>
      <c r="F248" s="155" t="s">
        <v>55</v>
      </c>
      <c r="G248" s="43">
        <v>20</v>
      </c>
      <c r="H248" s="60">
        <v>0.26</v>
      </c>
      <c r="I248" s="46">
        <v>180</v>
      </c>
      <c r="J248" s="53">
        <f t="shared" si="146"/>
        <v>12</v>
      </c>
      <c r="K248" s="56">
        <f t="shared" si="147"/>
        <v>20</v>
      </c>
      <c r="L248" s="57">
        <f t="shared" si="148"/>
        <v>25</v>
      </c>
      <c r="M248" s="58">
        <f t="shared" si="149"/>
        <v>1.8</v>
      </c>
      <c r="N248" s="38">
        <f t="shared" si="140"/>
        <v>4043</v>
      </c>
      <c r="O248" s="63">
        <f t="shared" si="150"/>
        <v>1447</v>
      </c>
      <c r="P248" s="64">
        <f t="shared" si="151"/>
        <v>0.26357012750455372</v>
      </c>
      <c r="Q248" s="33"/>
      <c r="S248" s="117">
        <f t="shared" si="161"/>
        <v>0</v>
      </c>
      <c r="T248" s="117">
        <f t="shared" si="162"/>
        <v>8970362</v>
      </c>
      <c r="U248" s="151" t="s">
        <v>959</v>
      </c>
      <c r="V248" s="152">
        <v>20</v>
      </c>
      <c r="W248" s="6">
        <v>198</v>
      </c>
      <c r="Y248" s="302">
        <f t="shared" si="136"/>
        <v>5246</v>
      </c>
      <c r="Z248" s="302"/>
      <c r="AA248" s="169">
        <f t="shared" si="126"/>
        <v>1.02</v>
      </c>
      <c r="AB248" s="168">
        <f t="shared" si="137"/>
        <v>4.6511627906976827E-2</v>
      </c>
      <c r="AC248" s="209">
        <f t="shared" si="158"/>
        <v>5490</v>
      </c>
      <c r="AD248" s="151" t="s">
        <v>959</v>
      </c>
      <c r="AE248" s="205">
        <v>20</v>
      </c>
      <c r="AF248" s="206">
        <v>214</v>
      </c>
      <c r="AG248" s="136">
        <f t="shared" si="124"/>
        <v>0.26</v>
      </c>
      <c r="AH248" s="168">
        <f t="shared" si="130"/>
        <v>8.0808080808080884E-2</v>
      </c>
      <c r="AI248" s="212">
        <f t="shared" si="131"/>
        <v>4.6511627906976827E-2</v>
      </c>
      <c r="AJ248" s="212">
        <f t="shared" si="132"/>
        <v>-3.4296452901104058E-2</v>
      </c>
    </row>
    <row r="249" spans="1:36" ht="12.95" customHeight="1" x14ac:dyDescent="0.2">
      <c r="A249" s="105">
        <f t="shared" si="154"/>
        <v>0.1</v>
      </c>
      <c r="B249" s="106">
        <f t="shared" si="128"/>
        <v>6190</v>
      </c>
      <c r="C249" s="28">
        <v>8970363</v>
      </c>
      <c r="D249" s="113">
        <f t="shared" si="143"/>
        <v>6190</v>
      </c>
      <c r="E249" s="180"/>
      <c r="F249" s="155" t="s">
        <v>56</v>
      </c>
      <c r="G249" s="43">
        <v>20</v>
      </c>
      <c r="H249" s="60">
        <v>0.26</v>
      </c>
      <c r="I249" s="46">
        <v>205</v>
      </c>
      <c r="J249" s="53">
        <f t="shared" si="146"/>
        <v>12</v>
      </c>
      <c r="K249" s="56">
        <f t="shared" si="147"/>
        <v>20</v>
      </c>
      <c r="L249" s="57">
        <f t="shared" si="148"/>
        <v>25</v>
      </c>
      <c r="M249" s="58">
        <f t="shared" si="149"/>
        <v>2.0499999999999998</v>
      </c>
      <c r="N249" s="38">
        <f t="shared" si="140"/>
        <v>4559</v>
      </c>
      <c r="O249" s="63">
        <f t="shared" si="150"/>
        <v>1631</v>
      </c>
      <c r="P249" s="64">
        <f t="shared" si="151"/>
        <v>0.26348949919224557</v>
      </c>
      <c r="Q249" s="33"/>
      <c r="S249" s="117">
        <f t="shared" si="161"/>
        <v>0</v>
      </c>
      <c r="T249" s="117">
        <f t="shared" si="162"/>
        <v>8970363</v>
      </c>
      <c r="U249" s="151" t="s">
        <v>960</v>
      </c>
      <c r="V249" s="152">
        <v>20</v>
      </c>
      <c r="W249" s="6">
        <v>225</v>
      </c>
      <c r="Y249" s="302">
        <f t="shared" si="136"/>
        <v>5962</v>
      </c>
      <c r="Z249" s="302"/>
      <c r="AA249" s="169">
        <f t="shared" si="126"/>
        <v>1.02</v>
      </c>
      <c r="AB249" s="168">
        <f t="shared" si="137"/>
        <v>3.8242200603824328E-2</v>
      </c>
      <c r="AC249" s="209">
        <f t="shared" si="158"/>
        <v>6190</v>
      </c>
      <c r="AD249" s="151" t="s">
        <v>960</v>
      </c>
      <c r="AE249" s="205">
        <v>20</v>
      </c>
      <c r="AF249" s="206">
        <v>243</v>
      </c>
      <c r="AG249" s="136">
        <f t="shared" si="124"/>
        <v>0.26</v>
      </c>
      <c r="AH249" s="168">
        <f t="shared" si="130"/>
        <v>8.0000000000000071E-2</v>
      </c>
      <c r="AI249" s="212">
        <f t="shared" si="131"/>
        <v>3.8242200603824328E-2</v>
      </c>
      <c r="AJ249" s="212">
        <f t="shared" si="132"/>
        <v>-4.1757799396175743E-2</v>
      </c>
    </row>
    <row r="250" spans="1:36" ht="12.95" customHeight="1" x14ac:dyDescent="0.2">
      <c r="A250" s="105">
        <f t="shared" si="154"/>
        <v>0.1</v>
      </c>
      <c r="B250" s="106">
        <f t="shared" si="128"/>
        <v>6890</v>
      </c>
      <c r="C250" s="28">
        <v>8970364</v>
      </c>
      <c r="D250" s="113">
        <f t="shared" si="143"/>
        <v>6890</v>
      </c>
      <c r="E250" s="180"/>
      <c r="F250" s="155" t="s">
        <v>57</v>
      </c>
      <c r="G250" s="43">
        <v>20</v>
      </c>
      <c r="H250" s="60">
        <v>0.26</v>
      </c>
      <c r="I250" s="46">
        <v>226</v>
      </c>
      <c r="J250" s="53">
        <f t="shared" si="146"/>
        <v>12</v>
      </c>
      <c r="K250" s="56">
        <f t="shared" si="147"/>
        <v>20</v>
      </c>
      <c r="L250" s="57">
        <f t="shared" si="148"/>
        <v>25</v>
      </c>
      <c r="M250" s="58">
        <f t="shared" si="149"/>
        <v>2.2599999999999998</v>
      </c>
      <c r="N250" s="38">
        <f t="shared" si="140"/>
        <v>4992</v>
      </c>
      <c r="O250" s="63">
        <f t="shared" si="150"/>
        <v>1898</v>
      </c>
      <c r="P250" s="64">
        <f t="shared" si="151"/>
        <v>0.27547169811320754</v>
      </c>
      <c r="Q250" s="33"/>
      <c r="S250" s="117">
        <f t="shared" si="161"/>
        <v>0</v>
      </c>
      <c r="T250" s="117">
        <f t="shared" si="162"/>
        <v>8970364</v>
      </c>
      <c r="U250" s="151" t="s">
        <v>961</v>
      </c>
      <c r="V250" s="152">
        <v>20</v>
      </c>
      <c r="W250" s="6">
        <v>248</v>
      </c>
      <c r="Y250" s="302">
        <f t="shared" si="136"/>
        <v>6571</v>
      </c>
      <c r="Z250" s="302"/>
      <c r="AA250" s="169">
        <f t="shared" si="126"/>
        <v>1.02</v>
      </c>
      <c r="AB250" s="168">
        <f t="shared" si="137"/>
        <v>4.854664434637046E-2</v>
      </c>
      <c r="AC250" s="209">
        <f t="shared" si="158"/>
        <v>6890</v>
      </c>
      <c r="AD250" s="151" t="s">
        <v>961</v>
      </c>
      <c r="AE250" s="205">
        <v>20</v>
      </c>
      <c r="AF250" s="206">
        <v>268</v>
      </c>
      <c r="AG250" s="136">
        <f t="shared" si="124"/>
        <v>0.26</v>
      </c>
      <c r="AH250" s="168">
        <f t="shared" si="130"/>
        <v>8.0645161290322509E-2</v>
      </c>
      <c r="AI250" s="212">
        <f t="shared" si="131"/>
        <v>4.854664434637046E-2</v>
      </c>
      <c r="AJ250" s="212">
        <f t="shared" si="132"/>
        <v>-3.2098516943952049E-2</v>
      </c>
    </row>
    <row r="251" spans="1:36" ht="12.95" customHeight="1" x14ac:dyDescent="0.2">
      <c r="A251" s="105">
        <f t="shared" si="154"/>
        <v>0.1</v>
      </c>
      <c r="B251" s="106">
        <f t="shared" si="128"/>
        <v>4590</v>
      </c>
      <c r="C251" s="28">
        <v>8970365</v>
      </c>
      <c r="D251" s="113">
        <f t="shared" si="143"/>
        <v>4590</v>
      </c>
      <c r="E251" s="180"/>
      <c r="F251" s="155" t="s">
        <v>58</v>
      </c>
      <c r="G251" s="43">
        <v>20</v>
      </c>
      <c r="H251" s="60">
        <v>0.26</v>
      </c>
      <c r="I251" s="46">
        <v>151</v>
      </c>
      <c r="J251" s="53">
        <f t="shared" si="146"/>
        <v>12</v>
      </c>
      <c r="K251" s="56">
        <f t="shared" si="147"/>
        <v>20</v>
      </c>
      <c r="L251" s="57">
        <f t="shared" si="148"/>
        <v>25</v>
      </c>
      <c r="M251" s="58">
        <f t="shared" si="149"/>
        <v>1.51</v>
      </c>
      <c r="N251" s="38">
        <f t="shared" si="140"/>
        <v>3445</v>
      </c>
      <c r="O251" s="63">
        <f t="shared" si="150"/>
        <v>1145</v>
      </c>
      <c r="P251" s="64">
        <f t="shared" si="151"/>
        <v>0.2494553376906318</v>
      </c>
      <c r="Q251" s="33"/>
      <c r="S251" s="117">
        <f t="shared" si="161"/>
        <v>0</v>
      </c>
      <c r="T251" s="117">
        <f t="shared" si="162"/>
        <v>8970365</v>
      </c>
      <c r="U251" s="151" t="s">
        <v>962</v>
      </c>
      <c r="V251" s="152">
        <v>20</v>
      </c>
      <c r="W251" s="6">
        <v>166</v>
      </c>
      <c r="Y251" s="302">
        <f t="shared" si="136"/>
        <v>4398</v>
      </c>
      <c r="Z251" s="302"/>
      <c r="AA251" s="169">
        <f t="shared" si="126"/>
        <v>1.02</v>
      </c>
      <c r="AB251" s="168">
        <f t="shared" si="137"/>
        <v>4.3656207366985056E-2</v>
      </c>
      <c r="AC251" s="209">
        <f t="shared" si="158"/>
        <v>4590</v>
      </c>
      <c r="AD251" s="151" t="s">
        <v>962</v>
      </c>
      <c r="AE251" s="205">
        <v>20</v>
      </c>
      <c r="AF251" s="206">
        <v>180</v>
      </c>
      <c r="AG251" s="136">
        <f t="shared" ref="AG251:AG313" si="163">AG250</f>
        <v>0.26</v>
      </c>
      <c r="AH251" s="168">
        <f t="shared" si="130"/>
        <v>8.43373493975903E-2</v>
      </c>
      <c r="AI251" s="212">
        <f t="shared" si="131"/>
        <v>4.3656207366985056E-2</v>
      </c>
      <c r="AJ251" s="212">
        <f t="shared" si="132"/>
        <v>-4.0681142030605244E-2</v>
      </c>
    </row>
    <row r="252" spans="1:36" ht="12.95" customHeight="1" x14ac:dyDescent="0.2">
      <c r="A252" s="105">
        <f t="shared" si="154"/>
        <v>0.1</v>
      </c>
      <c r="B252" s="106">
        <f t="shared" si="128"/>
        <v>7390</v>
      </c>
      <c r="C252" s="28">
        <v>8970366</v>
      </c>
      <c r="D252" s="113">
        <f t="shared" si="143"/>
        <v>7390</v>
      </c>
      <c r="E252" s="180"/>
      <c r="F252" s="155" t="s">
        <v>59</v>
      </c>
      <c r="G252" s="43">
        <v>20</v>
      </c>
      <c r="H252" s="60">
        <v>0.26</v>
      </c>
      <c r="I252" s="46">
        <v>243</v>
      </c>
      <c r="J252" s="53">
        <f t="shared" si="146"/>
        <v>12</v>
      </c>
      <c r="K252" s="56">
        <f t="shared" si="147"/>
        <v>20</v>
      </c>
      <c r="L252" s="57">
        <f t="shared" si="148"/>
        <v>25</v>
      </c>
      <c r="M252" s="58">
        <f t="shared" si="149"/>
        <v>2.4300000000000002</v>
      </c>
      <c r="N252" s="38">
        <f t="shared" si="140"/>
        <v>5342</v>
      </c>
      <c r="O252" s="63">
        <f t="shared" si="150"/>
        <v>2048</v>
      </c>
      <c r="P252" s="64">
        <f t="shared" si="151"/>
        <v>0.27713125845737485</v>
      </c>
      <c r="Q252" s="33"/>
      <c r="S252" s="117">
        <f t="shared" si="161"/>
        <v>0</v>
      </c>
      <c r="T252" s="117">
        <f t="shared" si="162"/>
        <v>8970366</v>
      </c>
      <c r="U252" s="151" t="s">
        <v>963</v>
      </c>
      <c r="V252" s="152">
        <v>20</v>
      </c>
      <c r="W252" s="6">
        <v>267</v>
      </c>
      <c r="Y252" s="302">
        <f t="shared" si="136"/>
        <v>7075</v>
      </c>
      <c r="Z252" s="302"/>
      <c r="AA252" s="169">
        <f t="shared" si="126"/>
        <v>1.02</v>
      </c>
      <c r="AB252" s="168">
        <f t="shared" si="137"/>
        <v>4.452296819787982E-2</v>
      </c>
      <c r="AC252" s="209">
        <f t="shared" si="158"/>
        <v>7390</v>
      </c>
      <c r="AD252" s="151" t="s">
        <v>963</v>
      </c>
      <c r="AE252" s="205">
        <v>20</v>
      </c>
      <c r="AF252" s="206">
        <v>289</v>
      </c>
      <c r="AG252" s="136">
        <f t="shared" si="163"/>
        <v>0.26</v>
      </c>
      <c r="AH252" s="168">
        <f t="shared" si="130"/>
        <v>8.2397003745318331E-2</v>
      </c>
      <c r="AI252" s="212">
        <f t="shared" si="131"/>
        <v>4.452296819787982E-2</v>
      </c>
      <c r="AJ252" s="212">
        <f t="shared" si="132"/>
        <v>-3.7874035547438512E-2</v>
      </c>
    </row>
    <row r="253" spans="1:36" ht="12.95" customHeight="1" x14ac:dyDescent="0.2">
      <c r="A253" s="105">
        <f t="shared" si="154"/>
        <v>0.1</v>
      </c>
      <c r="B253" s="106">
        <f t="shared" si="128"/>
        <v>4490</v>
      </c>
      <c r="C253" s="28">
        <v>8970369</v>
      </c>
      <c r="D253" s="113">
        <f t="shared" si="143"/>
        <v>4490</v>
      </c>
      <c r="E253" s="180"/>
      <c r="F253" s="155" t="s">
        <v>438</v>
      </c>
      <c r="G253" s="43">
        <v>20</v>
      </c>
      <c r="H253" s="60">
        <v>0.26</v>
      </c>
      <c r="I253" s="46">
        <v>147</v>
      </c>
      <c r="J253" s="53">
        <f t="shared" si="146"/>
        <v>12</v>
      </c>
      <c r="K253" s="56">
        <f t="shared" si="147"/>
        <v>20</v>
      </c>
      <c r="L253" s="57">
        <f t="shared" si="148"/>
        <v>25</v>
      </c>
      <c r="M253" s="58">
        <f t="shared" si="149"/>
        <v>1.47</v>
      </c>
      <c r="N253" s="38">
        <f t="shared" si="140"/>
        <v>3362</v>
      </c>
      <c r="O253" s="63">
        <f t="shared" si="150"/>
        <v>1128</v>
      </c>
      <c r="P253" s="64">
        <f t="shared" si="151"/>
        <v>0.25122494432071268</v>
      </c>
      <c r="Q253" s="33"/>
      <c r="S253" s="117">
        <f t="shared" si="161"/>
        <v>0</v>
      </c>
      <c r="T253" s="117">
        <f t="shared" si="162"/>
        <v>8970369</v>
      </c>
      <c r="U253" s="151" t="s">
        <v>964</v>
      </c>
      <c r="V253" s="152">
        <v>20</v>
      </c>
      <c r="W253" s="6">
        <v>162</v>
      </c>
      <c r="Y253" s="302">
        <f t="shared" si="136"/>
        <v>4292</v>
      </c>
      <c r="Z253" s="302"/>
      <c r="AA253" s="169">
        <f t="shared" si="126"/>
        <v>1.02</v>
      </c>
      <c r="AB253" s="168">
        <f t="shared" si="137"/>
        <v>4.6132339235787523E-2</v>
      </c>
      <c r="AC253" s="209">
        <f t="shared" si="158"/>
        <v>4490</v>
      </c>
      <c r="AD253" s="151" t="s">
        <v>964</v>
      </c>
      <c r="AE253" s="205">
        <v>20</v>
      </c>
      <c r="AF253" s="206">
        <v>176</v>
      </c>
      <c r="AG253" s="136">
        <f t="shared" si="163"/>
        <v>0.26</v>
      </c>
      <c r="AH253" s="168">
        <f t="shared" si="130"/>
        <v>8.6419753086419693E-2</v>
      </c>
      <c r="AI253" s="212">
        <f t="shared" si="131"/>
        <v>4.6132339235787523E-2</v>
      </c>
      <c r="AJ253" s="212">
        <f t="shared" si="132"/>
        <v>-4.028741385063217E-2</v>
      </c>
    </row>
    <row r="254" spans="1:36" ht="12.95" customHeight="1" x14ac:dyDescent="0.2">
      <c r="A254" s="105">
        <f t="shared" si="154"/>
        <v>0.1</v>
      </c>
      <c r="B254" s="106">
        <f t="shared" si="128"/>
        <v>1700</v>
      </c>
      <c r="C254" s="28">
        <v>8970380</v>
      </c>
      <c r="D254" s="113">
        <f t="shared" si="143"/>
        <v>1700</v>
      </c>
      <c r="E254" s="180"/>
      <c r="F254" s="155" t="s">
        <v>227</v>
      </c>
      <c r="G254" s="43">
        <v>20</v>
      </c>
      <c r="H254" s="60">
        <v>0.26</v>
      </c>
      <c r="I254" s="46">
        <v>54</v>
      </c>
      <c r="J254" s="53">
        <f t="shared" si="146"/>
        <v>12</v>
      </c>
      <c r="K254" s="56">
        <f t="shared" si="147"/>
        <v>20</v>
      </c>
      <c r="L254" s="57">
        <f t="shared" si="148"/>
        <v>25</v>
      </c>
      <c r="M254" s="58">
        <f t="shared" si="149"/>
        <v>0.54</v>
      </c>
      <c r="N254" s="38">
        <f t="shared" si="140"/>
        <v>1444</v>
      </c>
      <c r="O254" s="63">
        <f t="shared" si="150"/>
        <v>256</v>
      </c>
      <c r="P254" s="64">
        <f t="shared" si="151"/>
        <v>0.15058823529411763</v>
      </c>
      <c r="Q254" s="33"/>
      <c r="S254" s="117">
        <f t="shared" si="161"/>
        <v>0</v>
      </c>
      <c r="T254" s="117">
        <f t="shared" si="162"/>
        <v>8970380</v>
      </c>
      <c r="U254" s="151" t="s">
        <v>965</v>
      </c>
      <c r="V254" s="152">
        <v>20</v>
      </c>
      <c r="W254" s="6">
        <v>60</v>
      </c>
      <c r="Y254" s="302">
        <f t="shared" si="136"/>
        <v>1589</v>
      </c>
      <c r="Z254" s="302"/>
      <c r="AA254" s="169">
        <v>1.1000000000000001</v>
      </c>
      <c r="AB254" s="168">
        <f t="shared" si="137"/>
        <v>6.9855254877281281E-2</v>
      </c>
      <c r="AC254" s="209">
        <f>CEILING((AF254*$AD$9),100)-0</f>
        <v>1700</v>
      </c>
      <c r="AD254" s="151" t="s">
        <v>965</v>
      </c>
      <c r="AE254" s="205">
        <v>20</v>
      </c>
      <c r="AF254" s="206">
        <v>65</v>
      </c>
      <c r="AG254" s="136">
        <f t="shared" si="163"/>
        <v>0.26</v>
      </c>
      <c r="AH254" s="168">
        <f t="shared" si="130"/>
        <v>8.3333333333333259E-2</v>
      </c>
      <c r="AI254" s="212">
        <f t="shared" si="131"/>
        <v>6.9855254877281281E-2</v>
      </c>
      <c r="AJ254" s="212">
        <f t="shared" si="132"/>
        <v>-1.3478078456051978E-2</v>
      </c>
    </row>
    <row r="255" spans="1:36" ht="12.95" customHeight="1" x14ac:dyDescent="0.2">
      <c r="A255" s="105">
        <f t="shared" si="154"/>
        <v>0.1</v>
      </c>
      <c r="B255" s="106">
        <f t="shared" si="128"/>
        <v>1700</v>
      </c>
      <c r="C255" s="28">
        <v>8970381</v>
      </c>
      <c r="D255" s="113">
        <f t="shared" si="143"/>
        <v>1700</v>
      </c>
      <c r="E255" s="180"/>
      <c r="F255" s="155" t="s">
        <v>228</v>
      </c>
      <c r="G255" s="43">
        <v>20</v>
      </c>
      <c r="H255" s="60">
        <v>0.26</v>
      </c>
      <c r="I255" s="46">
        <v>54</v>
      </c>
      <c r="J255" s="53">
        <f t="shared" si="146"/>
        <v>12</v>
      </c>
      <c r="K255" s="56">
        <f t="shared" si="147"/>
        <v>20</v>
      </c>
      <c r="L255" s="57">
        <f t="shared" si="148"/>
        <v>25</v>
      </c>
      <c r="M255" s="58">
        <f t="shared" si="149"/>
        <v>0.54</v>
      </c>
      <c r="N255" s="38">
        <f t="shared" si="140"/>
        <v>1444</v>
      </c>
      <c r="O255" s="63">
        <f t="shared" si="150"/>
        <v>256</v>
      </c>
      <c r="P255" s="64">
        <f t="shared" si="151"/>
        <v>0.15058823529411763</v>
      </c>
      <c r="Q255" s="33"/>
      <c r="S255" s="117">
        <f t="shared" si="161"/>
        <v>0</v>
      </c>
      <c r="T255" s="117">
        <f t="shared" si="162"/>
        <v>8970381</v>
      </c>
      <c r="U255" s="151" t="s">
        <v>966</v>
      </c>
      <c r="V255" s="152">
        <v>20</v>
      </c>
      <c r="W255" s="6">
        <v>60</v>
      </c>
      <c r="Y255" s="302">
        <f t="shared" si="136"/>
        <v>1589</v>
      </c>
      <c r="Z255" s="302"/>
      <c r="AA255" s="169">
        <f t="shared" si="126"/>
        <v>1.1000000000000001</v>
      </c>
      <c r="AB255" s="168">
        <f t="shared" si="137"/>
        <v>6.9855254877281281E-2</v>
      </c>
      <c r="AC255" s="209">
        <f>CEILING((AF255*$AD$9),100)-0</f>
        <v>1700</v>
      </c>
      <c r="AD255" s="151" t="s">
        <v>966</v>
      </c>
      <c r="AE255" s="205">
        <v>20</v>
      </c>
      <c r="AF255" s="206">
        <v>65</v>
      </c>
      <c r="AG255" s="136">
        <f t="shared" si="163"/>
        <v>0.26</v>
      </c>
      <c r="AH255" s="168">
        <f t="shared" si="130"/>
        <v>8.3333333333333259E-2</v>
      </c>
      <c r="AI255" s="212">
        <f t="shared" si="131"/>
        <v>6.9855254877281281E-2</v>
      </c>
      <c r="AJ255" s="212">
        <f t="shared" si="132"/>
        <v>-1.3478078456051978E-2</v>
      </c>
    </row>
    <row r="256" spans="1:36" ht="12.95" customHeight="1" x14ac:dyDescent="0.2">
      <c r="A256" s="105">
        <f t="shared" si="154"/>
        <v>0.1</v>
      </c>
      <c r="B256" s="106">
        <f t="shared" si="128"/>
        <v>2390</v>
      </c>
      <c r="C256" s="28">
        <v>8970382</v>
      </c>
      <c r="D256" s="113">
        <f t="shared" si="143"/>
        <v>2390</v>
      </c>
      <c r="E256" s="180"/>
      <c r="F256" s="155" t="s">
        <v>229</v>
      </c>
      <c r="G256" s="43">
        <v>20</v>
      </c>
      <c r="H256" s="60">
        <v>0.26</v>
      </c>
      <c r="I256" s="46">
        <v>76</v>
      </c>
      <c r="J256" s="53">
        <f t="shared" si="146"/>
        <v>12</v>
      </c>
      <c r="K256" s="56">
        <f t="shared" si="147"/>
        <v>20</v>
      </c>
      <c r="L256" s="57">
        <f t="shared" si="148"/>
        <v>25</v>
      </c>
      <c r="M256" s="58">
        <f t="shared" si="149"/>
        <v>0.76</v>
      </c>
      <c r="N256" s="38">
        <f t="shared" si="140"/>
        <v>1898</v>
      </c>
      <c r="O256" s="63">
        <f t="shared" si="150"/>
        <v>492</v>
      </c>
      <c r="P256" s="64">
        <f t="shared" si="151"/>
        <v>0.20585774058577405</v>
      </c>
      <c r="Q256" s="33"/>
      <c r="S256" s="117">
        <f t="shared" si="161"/>
        <v>0</v>
      </c>
      <c r="T256" s="117">
        <f t="shared" si="162"/>
        <v>8970382</v>
      </c>
      <c r="U256" s="151" t="s">
        <v>967</v>
      </c>
      <c r="V256" s="152">
        <v>20</v>
      </c>
      <c r="W256" s="6">
        <v>85</v>
      </c>
      <c r="Y256" s="302">
        <f t="shared" si="136"/>
        <v>2252</v>
      </c>
      <c r="Z256" s="302"/>
      <c r="AA256" s="169">
        <v>1.05</v>
      </c>
      <c r="AB256" s="168">
        <f t="shared" si="137"/>
        <v>6.1278863232682168E-2</v>
      </c>
      <c r="AC256" s="209">
        <f t="shared" si="158"/>
        <v>2390</v>
      </c>
      <c r="AD256" s="151" t="s">
        <v>967</v>
      </c>
      <c r="AE256" s="205">
        <v>20</v>
      </c>
      <c r="AF256" s="206">
        <v>91</v>
      </c>
      <c r="AG256" s="136">
        <f t="shared" si="163"/>
        <v>0.26</v>
      </c>
      <c r="AH256" s="168">
        <f t="shared" si="130"/>
        <v>7.0588235294117618E-2</v>
      </c>
      <c r="AI256" s="212">
        <f t="shared" si="131"/>
        <v>6.1278863232682168E-2</v>
      </c>
      <c r="AJ256" s="212">
        <f t="shared" si="132"/>
        <v>-9.3093720614354503E-3</v>
      </c>
    </row>
    <row r="257" spans="1:36" ht="12.95" customHeight="1" x14ac:dyDescent="0.2">
      <c r="A257" s="105">
        <f t="shared" si="154"/>
        <v>0.1</v>
      </c>
      <c r="B257" s="106">
        <f t="shared" si="128"/>
        <v>1790</v>
      </c>
      <c r="C257" s="28">
        <v>8970383</v>
      </c>
      <c r="D257" s="113">
        <f t="shared" si="143"/>
        <v>1790</v>
      </c>
      <c r="E257" s="180"/>
      <c r="F257" s="155" t="s">
        <v>2</v>
      </c>
      <c r="G257" s="43">
        <v>20</v>
      </c>
      <c r="H257" s="60">
        <v>0.26</v>
      </c>
      <c r="I257" s="46">
        <v>56</v>
      </c>
      <c r="J257" s="53">
        <f t="shared" si="146"/>
        <v>12</v>
      </c>
      <c r="K257" s="56">
        <f t="shared" si="147"/>
        <v>20</v>
      </c>
      <c r="L257" s="57">
        <f t="shared" si="148"/>
        <v>25</v>
      </c>
      <c r="M257" s="58">
        <f t="shared" si="149"/>
        <v>0.56000000000000005</v>
      </c>
      <c r="N257" s="38">
        <f t="shared" si="140"/>
        <v>1485</v>
      </c>
      <c r="O257" s="63">
        <f t="shared" si="150"/>
        <v>305</v>
      </c>
      <c r="P257" s="64">
        <f t="shared" si="151"/>
        <v>0.17039106145251395</v>
      </c>
      <c r="Q257" s="33"/>
      <c r="S257" s="117">
        <f t="shared" si="161"/>
        <v>0</v>
      </c>
      <c r="T257" s="117">
        <f t="shared" si="162"/>
        <v>8970383</v>
      </c>
      <c r="U257" s="151" t="s">
        <v>968</v>
      </c>
      <c r="V257" s="152">
        <v>20</v>
      </c>
      <c r="W257" s="6">
        <v>62</v>
      </c>
      <c r="Y257" s="302">
        <f t="shared" si="136"/>
        <v>1642</v>
      </c>
      <c r="Z257" s="302"/>
      <c r="AA257" s="169">
        <f t="shared" si="126"/>
        <v>1.05</v>
      </c>
      <c r="AB257" s="168">
        <f t="shared" si="137"/>
        <v>9.0133982947624869E-2</v>
      </c>
      <c r="AC257" s="209">
        <f t="shared" si="158"/>
        <v>1790</v>
      </c>
      <c r="AD257" s="151" t="s">
        <v>968</v>
      </c>
      <c r="AE257" s="205">
        <v>20</v>
      </c>
      <c r="AF257" s="206">
        <v>67</v>
      </c>
      <c r="AG257" s="136">
        <f t="shared" si="163"/>
        <v>0.26</v>
      </c>
      <c r="AH257" s="168">
        <f t="shared" si="130"/>
        <v>8.0645161290322509E-2</v>
      </c>
      <c r="AI257" s="212">
        <f t="shared" si="131"/>
        <v>9.0133982947624869E-2</v>
      </c>
      <c r="AJ257" s="212">
        <f t="shared" si="132"/>
        <v>9.4888216573023598E-3</v>
      </c>
    </row>
    <row r="258" spans="1:36" ht="12.95" customHeight="1" x14ac:dyDescent="0.2">
      <c r="A258" s="105">
        <f t="shared" si="154"/>
        <v>0.1</v>
      </c>
      <c r="B258" s="106">
        <f t="shared" si="128"/>
        <v>4100</v>
      </c>
      <c r="C258" s="28">
        <v>8970400</v>
      </c>
      <c r="D258" s="113">
        <f t="shared" si="143"/>
        <v>4100</v>
      </c>
      <c r="E258" s="180"/>
      <c r="F258" s="155" t="s">
        <v>115</v>
      </c>
      <c r="G258" s="43">
        <v>20</v>
      </c>
      <c r="H258" s="60">
        <v>0.26</v>
      </c>
      <c r="I258" s="46">
        <v>134</v>
      </c>
      <c r="J258" s="53">
        <f t="shared" si="146"/>
        <v>12</v>
      </c>
      <c r="K258" s="56">
        <f t="shared" si="147"/>
        <v>20</v>
      </c>
      <c r="L258" s="57">
        <f t="shared" si="148"/>
        <v>25</v>
      </c>
      <c r="M258" s="58">
        <f t="shared" si="149"/>
        <v>1.34</v>
      </c>
      <c r="N258" s="38">
        <f t="shared" si="140"/>
        <v>3094</v>
      </c>
      <c r="O258" s="63">
        <f t="shared" si="150"/>
        <v>1006</v>
      </c>
      <c r="P258" s="64">
        <f t="shared" si="151"/>
        <v>0.24536585365853658</v>
      </c>
      <c r="Q258" s="33"/>
      <c r="S258" s="117">
        <f t="shared" si="161"/>
        <v>0</v>
      </c>
      <c r="T258" s="117">
        <f t="shared" si="162"/>
        <v>8970400</v>
      </c>
      <c r="U258" s="151" t="s">
        <v>969</v>
      </c>
      <c r="V258" s="152">
        <v>20</v>
      </c>
      <c r="W258" s="6">
        <v>148</v>
      </c>
      <c r="Y258" s="302">
        <f t="shared" si="136"/>
        <v>3921</v>
      </c>
      <c r="Z258" s="302"/>
      <c r="AA258" s="169">
        <f t="shared" si="126"/>
        <v>1.05</v>
      </c>
      <c r="AB258" s="168">
        <f t="shared" si="137"/>
        <v>4.5651619484825323E-2</v>
      </c>
      <c r="AC258" s="209">
        <f>CEILING((AF258*$AD$9),100)-0</f>
        <v>4100</v>
      </c>
      <c r="AD258" s="151" t="s">
        <v>969</v>
      </c>
      <c r="AE258" s="205">
        <v>20</v>
      </c>
      <c r="AF258" s="206">
        <v>160</v>
      </c>
      <c r="AG258" s="136">
        <f t="shared" si="163"/>
        <v>0.26</v>
      </c>
      <c r="AH258" s="168">
        <f t="shared" si="130"/>
        <v>8.1081081081081141E-2</v>
      </c>
      <c r="AI258" s="212">
        <f t="shared" si="131"/>
        <v>4.5651619484825323E-2</v>
      </c>
      <c r="AJ258" s="212">
        <f t="shared" si="132"/>
        <v>-3.5429461596255818E-2</v>
      </c>
    </row>
    <row r="259" spans="1:36" ht="12.95" customHeight="1" x14ac:dyDescent="0.2">
      <c r="A259" s="105">
        <f t="shared" si="154"/>
        <v>0.1</v>
      </c>
      <c r="B259" s="106">
        <f t="shared" si="128"/>
        <v>8990</v>
      </c>
      <c r="C259" s="28">
        <v>8970410</v>
      </c>
      <c r="D259" s="113">
        <f t="shared" si="143"/>
        <v>8990</v>
      </c>
      <c r="E259" s="180"/>
      <c r="F259" s="155" t="s">
        <v>5</v>
      </c>
      <c r="G259" s="43">
        <v>20</v>
      </c>
      <c r="H259" s="60">
        <v>0.26</v>
      </c>
      <c r="I259" s="46">
        <v>298</v>
      </c>
      <c r="J259" s="53">
        <f t="shared" si="146"/>
        <v>12</v>
      </c>
      <c r="K259" s="56">
        <f t="shared" si="147"/>
        <v>20</v>
      </c>
      <c r="L259" s="57">
        <f t="shared" si="148"/>
        <v>25</v>
      </c>
      <c r="M259" s="58">
        <f t="shared" si="149"/>
        <v>2.98</v>
      </c>
      <c r="N259" s="38">
        <f t="shared" si="140"/>
        <v>6477</v>
      </c>
      <c r="O259" s="63">
        <f t="shared" si="150"/>
        <v>2513</v>
      </c>
      <c r="P259" s="64">
        <f t="shared" si="151"/>
        <v>0.27953281423804227</v>
      </c>
      <c r="Q259" s="33"/>
      <c r="S259" s="117">
        <f t="shared" si="161"/>
        <v>0</v>
      </c>
      <c r="T259" s="117">
        <f t="shared" si="162"/>
        <v>8970410</v>
      </c>
      <c r="U259" s="151" t="s">
        <v>970</v>
      </c>
      <c r="V259" s="152">
        <v>20</v>
      </c>
      <c r="W259" s="6">
        <v>326</v>
      </c>
      <c r="Y259" s="302">
        <f t="shared" si="136"/>
        <v>8638</v>
      </c>
      <c r="Z259" s="302"/>
      <c r="AA259" s="169">
        <v>1.02</v>
      </c>
      <c r="AB259" s="168">
        <f t="shared" si="137"/>
        <v>4.0750173651308064E-2</v>
      </c>
      <c r="AC259" s="209">
        <f t="shared" si="158"/>
        <v>8990</v>
      </c>
      <c r="AD259" s="151" t="s">
        <v>970</v>
      </c>
      <c r="AE259" s="205">
        <v>20</v>
      </c>
      <c r="AF259" s="206">
        <v>351</v>
      </c>
      <c r="AG259" s="136">
        <f t="shared" si="163"/>
        <v>0.26</v>
      </c>
      <c r="AH259" s="168">
        <f t="shared" si="130"/>
        <v>7.6687116564417179E-2</v>
      </c>
      <c r="AI259" s="212">
        <f t="shared" si="131"/>
        <v>4.0750173651308064E-2</v>
      </c>
      <c r="AJ259" s="212">
        <f t="shared" si="132"/>
        <v>-3.5936942913109116E-2</v>
      </c>
    </row>
    <row r="260" spans="1:36" ht="12.95" customHeight="1" x14ac:dyDescent="0.2">
      <c r="A260" s="105">
        <f t="shared" si="154"/>
        <v>0.1</v>
      </c>
      <c r="B260" s="106">
        <f t="shared" si="128"/>
        <v>6200</v>
      </c>
      <c r="C260" s="28">
        <v>8970415</v>
      </c>
      <c r="D260" s="113">
        <f t="shared" si="143"/>
        <v>6200</v>
      </c>
      <c r="E260" s="180"/>
      <c r="F260" s="155" t="s">
        <v>22</v>
      </c>
      <c r="G260" s="43">
        <v>20</v>
      </c>
      <c r="H260" s="60">
        <v>0.26</v>
      </c>
      <c r="I260" s="46">
        <v>202</v>
      </c>
      <c r="J260" s="53">
        <f t="shared" si="146"/>
        <v>12</v>
      </c>
      <c r="K260" s="56">
        <f t="shared" si="147"/>
        <v>20</v>
      </c>
      <c r="L260" s="57">
        <f t="shared" si="148"/>
        <v>25</v>
      </c>
      <c r="M260" s="58">
        <f t="shared" si="149"/>
        <v>2.02</v>
      </c>
      <c r="N260" s="38">
        <f t="shared" si="140"/>
        <v>4497</v>
      </c>
      <c r="O260" s="63">
        <f t="shared" si="150"/>
        <v>1703</v>
      </c>
      <c r="P260" s="64">
        <f t="shared" si="151"/>
        <v>0.27467741935483869</v>
      </c>
      <c r="Q260" s="33"/>
      <c r="S260" s="117">
        <f t="shared" ref="S260:S261" si="164">T260-AD260</f>
        <v>0</v>
      </c>
      <c r="T260" s="117">
        <f t="shared" si="162"/>
        <v>8970415</v>
      </c>
      <c r="U260" s="151" t="s">
        <v>971</v>
      </c>
      <c r="V260" s="152">
        <v>20</v>
      </c>
      <c r="W260" s="6">
        <v>223</v>
      </c>
      <c r="Y260" s="302">
        <f t="shared" si="136"/>
        <v>5909</v>
      </c>
      <c r="Z260" s="302"/>
      <c r="AA260" s="169">
        <v>1.05</v>
      </c>
      <c r="AB260" s="168">
        <f t="shared" si="137"/>
        <v>4.9246911490945955E-2</v>
      </c>
      <c r="AC260" s="209">
        <f>CEILING((AF260*$AD$9),100)-0</f>
        <v>6200</v>
      </c>
      <c r="AD260" s="151" t="s">
        <v>971</v>
      </c>
      <c r="AE260" s="205">
        <v>20</v>
      </c>
      <c r="AF260" s="206">
        <v>241</v>
      </c>
      <c r="AG260" s="136">
        <f t="shared" si="163"/>
        <v>0.26</v>
      </c>
      <c r="AH260" s="168">
        <f t="shared" si="130"/>
        <v>8.0717488789237679E-2</v>
      </c>
      <c r="AI260" s="212">
        <f t="shared" si="131"/>
        <v>4.9246911490945955E-2</v>
      </c>
      <c r="AJ260" s="212">
        <f t="shared" si="132"/>
        <v>-3.1470577298291724E-2</v>
      </c>
    </row>
    <row r="261" spans="1:36" ht="12.95" customHeight="1" x14ac:dyDescent="0.2">
      <c r="A261" s="105">
        <f t="shared" si="154"/>
        <v>0.1</v>
      </c>
      <c r="B261" s="106">
        <f t="shared" si="128"/>
        <v>5690</v>
      </c>
      <c r="C261" s="28">
        <v>8970416</v>
      </c>
      <c r="D261" s="113">
        <f t="shared" si="143"/>
        <v>5690</v>
      </c>
      <c r="E261" s="180"/>
      <c r="F261" s="155" t="s">
        <v>162</v>
      </c>
      <c r="G261" s="43">
        <v>20</v>
      </c>
      <c r="H261" s="60">
        <v>0.26</v>
      </c>
      <c r="I261" s="46">
        <v>185</v>
      </c>
      <c r="J261" s="53">
        <f t="shared" si="146"/>
        <v>12</v>
      </c>
      <c r="K261" s="56">
        <f t="shared" si="147"/>
        <v>20</v>
      </c>
      <c r="L261" s="57">
        <f t="shared" si="148"/>
        <v>25</v>
      </c>
      <c r="M261" s="58">
        <f t="shared" si="149"/>
        <v>1.85</v>
      </c>
      <c r="N261" s="38">
        <f t="shared" si="140"/>
        <v>4146</v>
      </c>
      <c r="O261" s="63">
        <f t="shared" si="150"/>
        <v>1544</v>
      </c>
      <c r="P261" s="64">
        <f t="shared" si="151"/>
        <v>0.27135325131810195</v>
      </c>
      <c r="Q261" s="33"/>
      <c r="S261" s="117">
        <f t="shared" si="164"/>
        <v>0</v>
      </c>
      <c r="T261" s="117">
        <f t="shared" si="162"/>
        <v>8970416</v>
      </c>
      <c r="U261" s="151" t="s">
        <v>972</v>
      </c>
      <c r="V261" s="152">
        <v>20</v>
      </c>
      <c r="W261" s="6">
        <v>203</v>
      </c>
      <c r="Y261" s="302">
        <f t="shared" si="136"/>
        <v>5379</v>
      </c>
      <c r="Z261" s="302"/>
      <c r="AA261" s="169">
        <f t="shared" si="126"/>
        <v>1.05</v>
      </c>
      <c r="AB261" s="168">
        <f t="shared" si="137"/>
        <v>5.7817438185536307E-2</v>
      </c>
      <c r="AC261" s="209">
        <f t="shared" si="158"/>
        <v>5690</v>
      </c>
      <c r="AD261" s="151" t="s">
        <v>972</v>
      </c>
      <c r="AE261" s="205">
        <v>20</v>
      </c>
      <c r="AF261" s="206">
        <v>222</v>
      </c>
      <c r="AG261" s="136">
        <f t="shared" si="163"/>
        <v>0.26</v>
      </c>
      <c r="AH261" s="168">
        <f t="shared" si="130"/>
        <v>9.3596059113300489E-2</v>
      </c>
      <c r="AI261" s="212">
        <f t="shared" si="131"/>
        <v>5.7817438185536307E-2</v>
      </c>
      <c r="AJ261" s="212">
        <f t="shared" si="132"/>
        <v>-3.5778620927764182E-2</v>
      </c>
    </row>
    <row r="262" spans="1:36" ht="12.95" customHeight="1" x14ac:dyDescent="0.2">
      <c r="A262" s="105">
        <f>IF(H260&lt;19%,0.05,0.1)</f>
        <v>0.1</v>
      </c>
      <c r="B262" s="106">
        <f t="shared" si="128"/>
        <v>1390</v>
      </c>
      <c r="C262" s="28">
        <v>8970435</v>
      </c>
      <c r="D262" s="113">
        <f t="shared" si="143"/>
        <v>1390</v>
      </c>
      <c r="E262" s="180"/>
      <c r="F262" s="155" t="s">
        <v>84</v>
      </c>
      <c r="G262" s="43">
        <v>20</v>
      </c>
      <c r="H262" s="60">
        <v>0.26</v>
      </c>
      <c r="I262" s="46">
        <v>42</v>
      </c>
      <c r="J262" s="53">
        <f t="shared" si="146"/>
        <v>12</v>
      </c>
      <c r="K262" s="56">
        <f t="shared" si="147"/>
        <v>20</v>
      </c>
      <c r="L262" s="57">
        <f t="shared" si="148"/>
        <v>25</v>
      </c>
      <c r="M262" s="58">
        <f t="shared" si="149"/>
        <v>0.42</v>
      </c>
      <c r="N262" s="38">
        <f t="shared" si="140"/>
        <v>1197</v>
      </c>
      <c r="O262" s="63">
        <f t="shared" si="150"/>
        <v>193</v>
      </c>
      <c r="P262" s="64">
        <f t="shared" si="151"/>
        <v>0.13884892086330936</v>
      </c>
      <c r="Q262" s="33"/>
      <c r="S262" s="117">
        <f t="shared" ref="S262:S290" si="165">T262-AD263</f>
        <v>-7</v>
      </c>
      <c r="T262" s="117">
        <f t="shared" si="162"/>
        <v>8970435</v>
      </c>
      <c r="U262" s="151" t="s">
        <v>973</v>
      </c>
      <c r="V262" s="152">
        <v>20</v>
      </c>
      <c r="W262" s="6">
        <v>48</v>
      </c>
      <c r="Y262" s="302">
        <f t="shared" si="136"/>
        <v>1271</v>
      </c>
      <c r="Z262" s="302"/>
      <c r="AA262" s="169">
        <v>1.1000000000000001</v>
      </c>
      <c r="AB262" s="168">
        <f t="shared" si="137"/>
        <v>9.3627065302910983E-2</v>
      </c>
      <c r="AC262" s="209">
        <f t="shared" si="158"/>
        <v>1390</v>
      </c>
      <c r="AD262" s="151" t="s">
        <v>973</v>
      </c>
      <c r="AE262" s="205">
        <v>20</v>
      </c>
      <c r="AF262" s="206">
        <v>53</v>
      </c>
      <c r="AG262" s="136">
        <f>AG261</f>
        <v>0.26</v>
      </c>
      <c r="AH262" s="168">
        <f t="shared" si="130"/>
        <v>0.10416666666666674</v>
      </c>
      <c r="AI262" s="212">
        <f t="shared" si="131"/>
        <v>9.3627065302910983E-2</v>
      </c>
      <c r="AJ262" s="212">
        <f t="shared" si="132"/>
        <v>-1.0539601363755757E-2</v>
      </c>
    </row>
    <row r="263" spans="1:36" ht="12.95" customHeight="1" x14ac:dyDescent="0.2">
      <c r="A263" s="105">
        <f>IF(H261&lt;19%,0.05,0.1)</f>
        <v>0.1</v>
      </c>
      <c r="B263" s="106">
        <f t="shared" si="128"/>
        <v>5290</v>
      </c>
      <c r="C263" s="28">
        <v>8970442</v>
      </c>
      <c r="D263" s="113">
        <f t="shared" si="143"/>
        <v>5290</v>
      </c>
      <c r="E263" s="180"/>
      <c r="F263" s="155" t="s">
        <v>463</v>
      </c>
      <c r="G263" s="43">
        <v>20</v>
      </c>
      <c r="H263" s="60">
        <v>0.26</v>
      </c>
      <c r="I263" s="46">
        <v>175</v>
      </c>
      <c r="J263" s="53">
        <f t="shared" si="146"/>
        <v>12</v>
      </c>
      <c r="K263" s="56">
        <f t="shared" si="147"/>
        <v>20</v>
      </c>
      <c r="L263" s="57">
        <f t="shared" si="148"/>
        <v>25</v>
      </c>
      <c r="M263" s="58">
        <f t="shared" si="149"/>
        <v>1.75</v>
      </c>
      <c r="N263" s="38">
        <f t="shared" si="140"/>
        <v>3940</v>
      </c>
      <c r="O263" s="63">
        <f t="shared" si="150"/>
        <v>1350</v>
      </c>
      <c r="P263" s="64">
        <f t="shared" si="151"/>
        <v>0.2551984877126654</v>
      </c>
      <c r="Q263" s="33"/>
      <c r="S263" s="117">
        <f t="shared" si="165"/>
        <v>-1</v>
      </c>
      <c r="T263" s="117">
        <f t="shared" si="162"/>
        <v>8970442</v>
      </c>
      <c r="U263" s="151" t="s">
        <v>974</v>
      </c>
      <c r="V263" s="152">
        <v>20</v>
      </c>
      <c r="W263" s="6">
        <v>190</v>
      </c>
      <c r="Y263" s="302">
        <f t="shared" si="136"/>
        <v>5034</v>
      </c>
      <c r="Z263" s="302"/>
      <c r="AA263" s="169">
        <v>1.02</v>
      </c>
      <c r="AB263" s="168">
        <f t="shared" si="137"/>
        <v>5.0854191497814893E-2</v>
      </c>
      <c r="AC263" s="209">
        <f t="shared" si="158"/>
        <v>5290</v>
      </c>
      <c r="AD263" s="151" t="s">
        <v>974</v>
      </c>
      <c r="AE263" s="205">
        <v>20</v>
      </c>
      <c r="AF263" s="206">
        <v>204</v>
      </c>
      <c r="AG263" s="136">
        <f t="shared" si="163"/>
        <v>0.26</v>
      </c>
      <c r="AH263" s="168">
        <f t="shared" si="130"/>
        <v>7.3684210526315796E-2</v>
      </c>
      <c r="AI263" s="212">
        <f t="shared" si="131"/>
        <v>5.0854191497814893E-2</v>
      </c>
      <c r="AJ263" s="212">
        <f t="shared" si="132"/>
        <v>-2.2830019028500903E-2</v>
      </c>
    </row>
    <row r="264" spans="1:36" ht="12.95" customHeight="1" x14ac:dyDescent="0.2">
      <c r="A264" s="105" t="e">
        <f>IF(#REF!&lt;19%,0.05,0.1)</f>
        <v>#REF!</v>
      </c>
      <c r="B264" s="106">
        <f t="shared" si="128"/>
        <v>900</v>
      </c>
      <c r="C264" s="28">
        <v>8970443</v>
      </c>
      <c r="D264" s="113">
        <f t="shared" si="143"/>
        <v>900</v>
      </c>
      <c r="E264" s="180"/>
      <c r="F264" s="155" t="s">
        <v>414</v>
      </c>
      <c r="G264" s="43">
        <v>20</v>
      </c>
      <c r="H264" s="60">
        <v>0.26</v>
      </c>
      <c r="I264" s="46">
        <v>28</v>
      </c>
      <c r="J264" s="53">
        <f t="shared" si="146"/>
        <v>12</v>
      </c>
      <c r="K264" s="56">
        <f t="shared" si="147"/>
        <v>20</v>
      </c>
      <c r="L264" s="57">
        <f t="shared" si="148"/>
        <v>25</v>
      </c>
      <c r="M264" s="58">
        <f t="shared" si="149"/>
        <v>0.28000000000000003</v>
      </c>
      <c r="N264" s="38">
        <f t="shared" si="140"/>
        <v>908</v>
      </c>
      <c r="O264" s="63">
        <f t="shared" si="150"/>
        <v>-8</v>
      </c>
      <c r="P264" s="64">
        <f t="shared" si="151"/>
        <v>-8.8888888888888889E-3</v>
      </c>
      <c r="Q264" s="33"/>
      <c r="S264" s="117">
        <f t="shared" si="165"/>
        <v>-1</v>
      </c>
      <c r="T264" s="117">
        <f t="shared" si="162"/>
        <v>8970443</v>
      </c>
      <c r="U264" s="151" t="s">
        <v>975</v>
      </c>
      <c r="V264" s="152">
        <v>20</v>
      </c>
      <c r="W264" s="6">
        <v>31</v>
      </c>
      <c r="Y264" s="302">
        <f t="shared" si="136"/>
        <v>821</v>
      </c>
      <c r="Z264" s="302"/>
      <c r="AA264" s="169">
        <v>1.1000000000000001</v>
      </c>
      <c r="AB264" s="168">
        <f t="shared" si="137"/>
        <v>9.6224116930572423E-2</v>
      </c>
      <c r="AC264" s="209">
        <f>CEILING((AF264*$AD$9),100)-0</f>
        <v>900</v>
      </c>
      <c r="AD264" s="151" t="s">
        <v>975</v>
      </c>
      <c r="AE264" s="205">
        <v>20</v>
      </c>
      <c r="AF264" s="206">
        <v>34</v>
      </c>
      <c r="AG264" s="136">
        <f t="shared" si="163"/>
        <v>0.26</v>
      </c>
      <c r="AH264" s="168">
        <f t="shared" si="130"/>
        <v>9.6774193548387011E-2</v>
      </c>
      <c r="AI264" s="212">
        <f t="shared" si="131"/>
        <v>9.6224116930572423E-2</v>
      </c>
      <c r="AJ264" s="212">
        <f t="shared" si="132"/>
        <v>-5.5007661781458772E-4</v>
      </c>
    </row>
    <row r="265" spans="1:36" ht="12.95" customHeight="1" x14ac:dyDescent="0.2">
      <c r="A265" s="105">
        <f t="shared" si="154"/>
        <v>0.1</v>
      </c>
      <c r="B265" s="106">
        <f t="shared" si="128"/>
        <v>990</v>
      </c>
      <c r="C265" s="28">
        <v>8970444</v>
      </c>
      <c r="D265" s="113">
        <f t="shared" si="143"/>
        <v>990</v>
      </c>
      <c r="E265" s="180"/>
      <c r="F265" s="155" t="s">
        <v>415</v>
      </c>
      <c r="G265" s="43">
        <v>20</v>
      </c>
      <c r="H265" s="60">
        <v>0.26</v>
      </c>
      <c r="I265" s="46">
        <v>30</v>
      </c>
      <c r="J265" s="53">
        <f t="shared" si="146"/>
        <v>12</v>
      </c>
      <c r="K265" s="56">
        <f t="shared" si="147"/>
        <v>20</v>
      </c>
      <c r="L265" s="57">
        <f t="shared" si="148"/>
        <v>25</v>
      </c>
      <c r="M265" s="58">
        <f t="shared" si="149"/>
        <v>0.3</v>
      </c>
      <c r="N265" s="38">
        <f t="shared" si="140"/>
        <v>949</v>
      </c>
      <c r="O265" s="63">
        <f t="shared" si="150"/>
        <v>41</v>
      </c>
      <c r="P265" s="64">
        <f t="shared" si="151"/>
        <v>4.1414141414141417E-2</v>
      </c>
      <c r="Q265" s="33"/>
      <c r="S265" s="117">
        <f t="shared" si="165"/>
        <v>-1</v>
      </c>
      <c r="T265" s="117">
        <f t="shared" si="162"/>
        <v>8970444</v>
      </c>
      <c r="U265" s="151" t="s">
        <v>976</v>
      </c>
      <c r="V265" s="152">
        <v>20</v>
      </c>
      <c r="W265" s="6">
        <v>33</v>
      </c>
      <c r="Y265" s="302">
        <f t="shared" si="136"/>
        <v>874</v>
      </c>
      <c r="Z265" s="302"/>
      <c r="AA265" s="169">
        <f t="shared" ref="AA265:AA325" si="166">AA264</f>
        <v>1.1000000000000001</v>
      </c>
      <c r="AB265" s="168">
        <f t="shared" si="137"/>
        <v>0.13272311212814647</v>
      </c>
      <c r="AC265" s="209">
        <f t="shared" si="158"/>
        <v>990</v>
      </c>
      <c r="AD265" s="151" t="s">
        <v>976</v>
      </c>
      <c r="AE265" s="205">
        <v>20</v>
      </c>
      <c r="AF265" s="206">
        <v>36</v>
      </c>
      <c r="AG265" s="136">
        <f t="shared" si="163"/>
        <v>0.26</v>
      </c>
      <c r="AH265" s="168">
        <f t="shared" si="130"/>
        <v>9.0909090909090828E-2</v>
      </c>
      <c r="AI265" s="212">
        <f t="shared" si="131"/>
        <v>0.13272311212814647</v>
      </c>
      <c r="AJ265" s="212">
        <f t="shared" si="132"/>
        <v>4.1814021219055642E-2</v>
      </c>
    </row>
    <row r="266" spans="1:36" ht="12.95" customHeight="1" x14ac:dyDescent="0.2">
      <c r="A266" s="105">
        <f t="shared" si="154"/>
        <v>0.1</v>
      </c>
      <c r="B266" s="106">
        <f t="shared" si="128"/>
        <v>590</v>
      </c>
      <c r="C266" s="28">
        <v>8970445</v>
      </c>
      <c r="D266" s="113">
        <f t="shared" si="143"/>
        <v>590</v>
      </c>
      <c r="E266" s="180"/>
      <c r="F266" s="155" t="s">
        <v>360</v>
      </c>
      <c r="G266" s="43">
        <v>20</v>
      </c>
      <c r="H266" s="60">
        <v>0.26</v>
      </c>
      <c r="I266" s="46">
        <v>16</v>
      </c>
      <c r="J266" s="53">
        <f t="shared" si="146"/>
        <v>12</v>
      </c>
      <c r="K266" s="56">
        <f t="shared" si="147"/>
        <v>20</v>
      </c>
      <c r="L266" s="57">
        <f t="shared" si="148"/>
        <v>25</v>
      </c>
      <c r="M266" s="58">
        <f t="shared" si="149"/>
        <v>0.16</v>
      </c>
      <c r="N266" s="38">
        <f t="shared" si="140"/>
        <v>660</v>
      </c>
      <c r="O266" s="63">
        <f t="shared" si="150"/>
        <v>-70</v>
      </c>
      <c r="P266" s="64">
        <f t="shared" si="151"/>
        <v>-0.11864406779661017</v>
      </c>
      <c r="Q266" s="33"/>
      <c r="S266" s="117">
        <f t="shared" si="165"/>
        <v>-1</v>
      </c>
      <c r="T266" s="117">
        <f t="shared" si="162"/>
        <v>8970445</v>
      </c>
      <c r="U266" s="151" t="s">
        <v>977</v>
      </c>
      <c r="V266" s="152">
        <v>20</v>
      </c>
      <c r="W266" s="6">
        <v>19</v>
      </c>
      <c r="Y266" s="302">
        <f t="shared" si="136"/>
        <v>503</v>
      </c>
      <c r="Z266" s="302"/>
      <c r="AA266" s="169">
        <f t="shared" si="166"/>
        <v>1.1000000000000001</v>
      </c>
      <c r="AB266" s="168">
        <f t="shared" si="137"/>
        <v>0.17296222664015914</v>
      </c>
      <c r="AC266" s="209">
        <f t="shared" si="158"/>
        <v>590</v>
      </c>
      <c r="AD266" s="151" t="s">
        <v>977</v>
      </c>
      <c r="AE266" s="205">
        <v>20</v>
      </c>
      <c r="AF266" s="206">
        <v>21</v>
      </c>
      <c r="AG266" s="136">
        <f t="shared" si="163"/>
        <v>0.26</v>
      </c>
      <c r="AH266" s="168">
        <f t="shared" si="130"/>
        <v>0.10526315789473695</v>
      </c>
      <c r="AI266" s="212">
        <f t="shared" si="131"/>
        <v>0.17296222664015914</v>
      </c>
      <c r="AJ266" s="212">
        <f t="shared" si="132"/>
        <v>6.7699068745422197E-2</v>
      </c>
    </row>
    <row r="267" spans="1:36" ht="12.95" customHeight="1" x14ac:dyDescent="0.2">
      <c r="A267" s="105">
        <f t="shared" si="154"/>
        <v>0.1</v>
      </c>
      <c r="B267" s="106">
        <f t="shared" ref="B267:B330" si="167">AC267</f>
        <v>590</v>
      </c>
      <c r="C267" s="28">
        <v>8970446</v>
      </c>
      <c r="D267" s="113">
        <f t="shared" si="143"/>
        <v>590</v>
      </c>
      <c r="E267" s="180"/>
      <c r="F267" s="155" t="s">
        <v>361</v>
      </c>
      <c r="G267" s="43">
        <v>20</v>
      </c>
      <c r="H267" s="60">
        <v>0.26</v>
      </c>
      <c r="I267" s="46">
        <v>15</v>
      </c>
      <c r="J267" s="53">
        <f t="shared" si="146"/>
        <v>12</v>
      </c>
      <c r="K267" s="56">
        <f t="shared" si="147"/>
        <v>20</v>
      </c>
      <c r="L267" s="57">
        <f t="shared" si="148"/>
        <v>25</v>
      </c>
      <c r="M267" s="58">
        <f t="shared" si="149"/>
        <v>0.15</v>
      </c>
      <c r="N267" s="38">
        <f t="shared" si="140"/>
        <v>640</v>
      </c>
      <c r="O267" s="63">
        <f t="shared" si="150"/>
        <v>-50</v>
      </c>
      <c r="P267" s="64">
        <f t="shared" si="151"/>
        <v>-8.4745762711864403E-2</v>
      </c>
      <c r="Q267" s="33"/>
      <c r="S267" s="117">
        <f t="shared" si="165"/>
        <v>-1</v>
      </c>
      <c r="T267" s="117">
        <f t="shared" si="162"/>
        <v>8970446</v>
      </c>
      <c r="U267" s="151" t="s">
        <v>978</v>
      </c>
      <c r="V267" s="152">
        <v>20</v>
      </c>
      <c r="W267" s="6">
        <v>18</v>
      </c>
      <c r="Y267" s="302">
        <f t="shared" si="136"/>
        <v>476</v>
      </c>
      <c r="Z267" s="302"/>
      <c r="AA267" s="169">
        <f t="shared" si="166"/>
        <v>1.1000000000000001</v>
      </c>
      <c r="AB267" s="168">
        <f t="shared" si="137"/>
        <v>0.23949579831932777</v>
      </c>
      <c r="AC267" s="209">
        <f t="shared" si="158"/>
        <v>590</v>
      </c>
      <c r="AD267" s="151" t="s">
        <v>978</v>
      </c>
      <c r="AE267" s="205">
        <v>20</v>
      </c>
      <c r="AF267" s="206">
        <v>20</v>
      </c>
      <c r="AG267" s="136">
        <f t="shared" si="163"/>
        <v>0.26</v>
      </c>
      <c r="AH267" s="168">
        <f t="shared" ref="AH267:AH330" si="168">AF267/W267-1</f>
        <v>0.11111111111111116</v>
      </c>
      <c r="AI267" s="212">
        <f t="shared" ref="AI267:AI330" si="169">AC267/Y267-1</f>
        <v>0.23949579831932777</v>
      </c>
      <c r="AJ267" s="212">
        <f t="shared" ref="AJ267:AJ330" si="170">AI267-AH267</f>
        <v>0.12838468720821661</v>
      </c>
    </row>
    <row r="268" spans="1:36" ht="12.95" customHeight="1" x14ac:dyDescent="0.2">
      <c r="A268" s="105">
        <f t="shared" si="154"/>
        <v>0.1</v>
      </c>
      <c r="B268" s="106">
        <f t="shared" si="167"/>
        <v>700</v>
      </c>
      <c r="C268" s="28">
        <v>8970447</v>
      </c>
      <c r="D268" s="113">
        <f t="shared" si="143"/>
        <v>700</v>
      </c>
      <c r="E268" s="180"/>
      <c r="F268" s="155" t="s">
        <v>362</v>
      </c>
      <c r="G268" s="43">
        <v>20</v>
      </c>
      <c r="H268" s="60">
        <v>0.26</v>
      </c>
      <c r="I268" s="46">
        <v>21</v>
      </c>
      <c r="J268" s="53">
        <f t="shared" si="146"/>
        <v>12</v>
      </c>
      <c r="K268" s="56">
        <f t="shared" si="147"/>
        <v>20</v>
      </c>
      <c r="L268" s="57">
        <f t="shared" si="148"/>
        <v>25</v>
      </c>
      <c r="M268" s="58">
        <f t="shared" si="149"/>
        <v>0.21</v>
      </c>
      <c r="N268" s="38">
        <f t="shared" si="140"/>
        <v>764</v>
      </c>
      <c r="O268" s="63">
        <f t="shared" si="150"/>
        <v>-64</v>
      </c>
      <c r="P268" s="64">
        <f t="shared" si="151"/>
        <v>-9.1428571428571428E-2</v>
      </c>
      <c r="Q268" s="33"/>
      <c r="S268" s="117">
        <f t="shared" si="165"/>
        <v>-1</v>
      </c>
      <c r="T268" s="117">
        <f t="shared" si="162"/>
        <v>8970447</v>
      </c>
      <c r="U268" s="151" t="s">
        <v>979</v>
      </c>
      <c r="V268" s="152">
        <v>20</v>
      </c>
      <c r="W268" s="6">
        <v>24</v>
      </c>
      <c r="Y268" s="302">
        <f t="shared" si="136"/>
        <v>635</v>
      </c>
      <c r="Z268" s="302"/>
      <c r="AA268" s="169">
        <v>1.2</v>
      </c>
      <c r="AB268" s="168">
        <f t="shared" si="137"/>
        <v>0.10236220472440949</v>
      </c>
      <c r="AC268" s="209">
        <f>CEILING((AF268*$AD$9),100)-0</f>
        <v>700</v>
      </c>
      <c r="AD268" s="151" t="s">
        <v>979</v>
      </c>
      <c r="AE268" s="205">
        <v>20</v>
      </c>
      <c r="AF268" s="206">
        <v>27</v>
      </c>
      <c r="AG268" s="136">
        <f t="shared" si="163"/>
        <v>0.26</v>
      </c>
      <c r="AH268" s="168">
        <f t="shared" si="168"/>
        <v>0.125</v>
      </c>
      <c r="AI268" s="212">
        <f t="shared" si="169"/>
        <v>0.10236220472440949</v>
      </c>
      <c r="AJ268" s="212">
        <f t="shared" si="170"/>
        <v>-2.2637795275590511E-2</v>
      </c>
    </row>
    <row r="269" spans="1:36" ht="12.95" customHeight="1" x14ac:dyDescent="0.2">
      <c r="A269" s="105">
        <f t="shared" si="154"/>
        <v>0.1</v>
      </c>
      <c r="B269" s="106">
        <f t="shared" si="167"/>
        <v>5290</v>
      </c>
      <c r="C269" s="28">
        <v>8970448</v>
      </c>
      <c r="D269" s="113">
        <f t="shared" si="143"/>
        <v>5290</v>
      </c>
      <c r="E269" s="180"/>
      <c r="F269" s="155" t="s">
        <v>464</v>
      </c>
      <c r="G269" s="43">
        <v>20</v>
      </c>
      <c r="H269" s="60">
        <v>0.26</v>
      </c>
      <c r="I269" s="46">
        <v>160</v>
      </c>
      <c r="J269" s="53">
        <f t="shared" si="146"/>
        <v>12</v>
      </c>
      <c r="K269" s="56">
        <f t="shared" si="147"/>
        <v>20</v>
      </c>
      <c r="L269" s="57">
        <f t="shared" si="148"/>
        <v>25</v>
      </c>
      <c r="M269" s="58">
        <f t="shared" si="149"/>
        <v>1.6</v>
      </c>
      <c r="N269" s="38">
        <f t="shared" ref="N269:N332" si="171">CEILING(((I269*(1-H269)+J269+M269)*$N$8),1)-0</f>
        <v>3630</v>
      </c>
      <c r="O269" s="63">
        <f t="shared" si="150"/>
        <v>1660</v>
      </c>
      <c r="P269" s="64">
        <f t="shared" si="151"/>
        <v>0.31379962192816635</v>
      </c>
      <c r="Q269" s="33"/>
      <c r="S269" s="117">
        <f t="shared" si="165"/>
        <v>-2</v>
      </c>
      <c r="T269" s="117">
        <f t="shared" si="162"/>
        <v>8970448</v>
      </c>
      <c r="U269" s="151" t="s">
        <v>980</v>
      </c>
      <c r="V269" s="152">
        <v>20</v>
      </c>
      <c r="W269" s="6">
        <v>190</v>
      </c>
      <c r="Y269" s="302">
        <f t="shared" si="136"/>
        <v>5034</v>
      </c>
      <c r="Z269" s="302"/>
      <c r="AA269" s="169">
        <v>1.05</v>
      </c>
      <c r="AB269" s="168">
        <f t="shared" si="137"/>
        <v>5.0854191497814893E-2</v>
      </c>
      <c r="AC269" s="209">
        <f t="shared" si="158"/>
        <v>5290</v>
      </c>
      <c r="AD269" s="151" t="s">
        <v>980</v>
      </c>
      <c r="AE269" s="205">
        <v>20</v>
      </c>
      <c r="AF269" s="206">
        <v>205</v>
      </c>
      <c r="AG269" s="136">
        <f t="shared" si="163"/>
        <v>0.26</v>
      </c>
      <c r="AH269" s="168">
        <f t="shared" si="168"/>
        <v>7.8947368421052655E-2</v>
      </c>
      <c r="AI269" s="212">
        <f t="shared" si="169"/>
        <v>5.0854191497814893E-2</v>
      </c>
      <c r="AJ269" s="212">
        <f t="shared" si="170"/>
        <v>-2.8093176923237761E-2</v>
      </c>
    </row>
    <row r="270" spans="1:36" ht="12.95" customHeight="1" x14ac:dyDescent="0.2">
      <c r="A270" s="105">
        <f t="shared" si="154"/>
        <v>0.1</v>
      </c>
      <c r="B270" s="106">
        <f t="shared" si="167"/>
        <v>5800</v>
      </c>
      <c r="C270" s="28">
        <v>8970450</v>
      </c>
      <c r="D270" s="113">
        <f t="shared" si="143"/>
        <v>5800</v>
      </c>
      <c r="E270" s="180"/>
      <c r="F270" s="155" t="s">
        <v>525</v>
      </c>
      <c r="G270" s="43">
        <v>20</v>
      </c>
      <c r="H270" s="60">
        <v>0.26</v>
      </c>
      <c r="I270" s="46">
        <v>191</v>
      </c>
      <c r="J270" s="53">
        <f t="shared" si="146"/>
        <v>12</v>
      </c>
      <c r="K270" s="56">
        <f t="shared" si="147"/>
        <v>20</v>
      </c>
      <c r="L270" s="57">
        <f t="shared" si="148"/>
        <v>25</v>
      </c>
      <c r="M270" s="58">
        <f t="shared" si="149"/>
        <v>1.91</v>
      </c>
      <c r="N270" s="38">
        <f t="shared" si="171"/>
        <v>4270</v>
      </c>
      <c r="O270" s="63">
        <f t="shared" si="150"/>
        <v>1530</v>
      </c>
      <c r="P270" s="64">
        <f t="shared" si="151"/>
        <v>0.26379310344827589</v>
      </c>
      <c r="Q270" s="33"/>
      <c r="S270" s="117">
        <f t="shared" si="165"/>
        <v>-2</v>
      </c>
      <c r="T270" s="117">
        <f t="shared" si="162"/>
        <v>8970450</v>
      </c>
      <c r="U270" s="151" t="s">
        <v>981</v>
      </c>
      <c r="V270" s="152">
        <v>20</v>
      </c>
      <c r="W270" s="6">
        <v>210</v>
      </c>
      <c r="Y270" s="302">
        <f t="shared" si="136"/>
        <v>5564</v>
      </c>
      <c r="Z270" s="302"/>
      <c r="AA270" s="169">
        <f t="shared" si="166"/>
        <v>1.05</v>
      </c>
      <c r="AB270" s="168">
        <f t="shared" si="137"/>
        <v>4.2415528396836821E-2</v>
      </c>
      <c r="AC270" s="209">
        <f>CEILING((AF270*$AD$9),100)-0</f>
        <v>5800</v>
      </c>
      <c r="AD270" s="151" t="s">
        <v>981</v>
      </c>
      <c r="AE270" s="205">
        <v>20</v>
      </c>
      <c r="AF270" s="206">
        <v>226</v>
      </c>
      <c r="AG270" s="136">
        <f t="shared" si="163"/>
        <v>0.26</v>
      </c>
      <c r="AH270" s="168">
        <f t="shared" si="168"/>
        <v>7.6190476190476142E-2</v>
      </c>
      <c r="AI270" s="212">
        <f t="shared" si="169"/>
        <v>4.2415528396836821E-2</v>
      </c>
      <c r="AJ270" s="212">
        <f t="shared" si="170"/>
        <v>-3.3774947793639321E-2</v>
      </c>
    </row>
    <row r="271" spans="1:36" ht="12.95" customHeight="1" x14ac:dyDescent="0.2">
      <c r="A271" s="105">
        <f t="shared" si="154"/>
        <v>0.1</v>
      </c>
      <c r="B271" s="106">
        <f t="shared" si="167"/>
        <v>2690</v>
      </c>
      <c r="C271" s="28">
        <v>8970452</v>
      </c>
      <c r="D271" s="113">
        <f t="shared" si="143"/>
        <v>2690</v>
      </c>
      <c r="E271" s="180"/>
      <c r="F271" s="155" t="s">
        <v>526</v>
      </c>
      <c r="G271" s="43">
        <v>20</v>
      </c>
      <c r="H271" s="60">
        <v>0.26</v>
      </c>
      <c r="I271" s="46">
        <v>86</v>
      </c>
      <c r="J271" s="53">
        <f t="shared" si="146"/>
        <v>12</v>
      </c>
      <c r="K271" s="56">
        <f t="shared" si="147"/>
        <v>20</v>
      </c>
      <c r="L271" s="57">
        <f t="shared" si="148"/>
        <v>25</v>
      </c>
      <c r="M271" s="58">
        <f t="shared" si="149"/>
        <v>0.86</v>
      </c>
      <c r="N271" s="38">
        <f t="shared" si="171"/>
        <v>2104</v>
      </c>
      <c r="O271" s="63">
        <f t="shared" si="150"/>
        <v>586</v>
      </c>
      <c r="P271" s="64">
        <f t="shared" si="151"/>
        <v>0.21784386617100371</v>
      </c>
      <c r="Q271" s="33"/>
      <c r="S271" s="117">
        <f t="shared" si="165"/>
        <v>-1</v>
      </c>
      <c r="T271" s="117">
        <f t="shared" si="162"/>
        <v>8970452</v>
      </c>
      <c r="U271" s="151" t="s">
        <v>982</v>
      </c>
      <c r="V271" s="152">
        <v>20</v>
      </c>
      <c r="W271" s="6">
        <v>95</v>
      </c>
      <c r="Y271" s="302">
        <f t="shared" ref="Y271:Y334" si="172">CEILING((W271*$B$4),1)-1</f>
        <v>2517</v>
      </c>
      <c r="Z271" s="302"/>
      <c r="AA271" s="169">
        <f t="shared" si="166"/>
        <v>1.05</v>
      </c>
      <c r="AB271" s="168">
        <f t="shared" ref="AB271:AB334" si="173">B271/Y271-1</f>
        <v>6.8732618196265305E-2</v>
      </c>
      <c r="AC271" s="209">
        <f t="shared" si="158"/>
        <v>2690</v>
      </c>
      <c r="AD271" s="151" t="s">
        <v>982</v>
      </c>
      <c r="AE271" s="205">
        <v>20</v>
      </c>
      <c r="AF271" s="206">
        <v>103</v>
      </c>
      <c r="AG271" s="136">
        <f t="shared" si="163"/>
        <v>0.26</v>
      </c>
      <c r="AH271" s="168">
        <f t="shared" si="168"/>
        <v>8.4210526315789513E-2</v>
      </c>
      <c r="AI271" s="212">
        <f t="shared" si="169"/>
        <v>6.8732618196265305E-2</v>
      </c>
      <c r="AJ271" s="212">
        <f t="shared" si="170"/>
        <v>-1.5477908119524209E-2</v>
      </c>
    </row>
    <row r="272" spans="1:36" ht="12.95" customHeight="1" x14ac:dyDescent="0.2">
      <c r="A272" s="105">
        <f t="shared" si="154"/>
        <v>0.1</v>
      </c>
      <c r="B272" s="106">
        <f t="shared" si="167"/>
        <v>2390</v>
      </c>
      <c r="C272" s="28">
        <v>8970453</v>
      </c>
      <c r="D272" s="113">
        <f t="shared" si="143"/>
        <v>2390</v>
      </c>
      <c r="E272" s="180"/>
      <c r="F272" s="155" t="s">
        <v>192</v>
      </c>
      <c r="G272" s="43">
        <v>20</v>
      </c>
      <c r="H272" s="60">
        <v>0.26</v>
      </c>
      <c r="I272" s="46">
        <v>76</v>
      </c>
      <c r="J272" s="53">
        <f t="shared" si="146"/>
        <v>12</v>
      </c>
      <c r="K272" s="56">
        <f t="shared" si="147"/>
        <v>20</v>
      </c>
      <c r="L272" s="57">
        <f t="shared" si="148"/>
        <v>25</v>
      </c>
      <c r="M272" s="58">
        <f t="shared" si="149"/>
        <v>0.76</v>
      </c>
      <c r="N272" s="38">
        <f t="shared" si="171"/>
        <v>1898</v>
      </c>
      <c r="O272" s="63">
        <f t="shared" si="150"/>
        <v>492</v>
      </c>
      <c r="P272" s="64">
        <f t="shared" si="151"/>
        <v>0.20585774058577405</v>
      </c>
      <c r="Q272" s="33"/>
      <c r="S272" s="117">
        <f t="shared" si="165"/>
        <v>-1</v>
      </c>
      <c r="T272" s="117">
        <f t="shared" si="162"/>
        <v>8970453</v>
      </c>
      <c r="U272" s="151" t="s">
        <v>983</v>
      </c>
      <c r="V272" s="152">
        <v>20</v>
      </c>
      <c r="W272" s="6">
        <v>85</v>
      </c>
      <c r="Y272" s="302">
        <f t="shared" si="172"/>
        <v>2252</v>
      </c>
      <c r="Z272" s="302"/>
      <c r="AA272" s="169">
        <v>1.05</v>
      </c>
      <c r="AB272" s="168">
        <f t="shared" si="173"/>
        <v>6.1278863232682168E-2</v>
      </c>
      <c r="AC272" s="209">
        <f t="shared" si="158"/>
        <v>2390</v>
      </c>
      <c r="AD272" s="151" t="s">
        <v>983</v>
      </c>
      <c r="AE272" s="205">
        <v>20</v>
      </c>
      <c r="AF272" s="206">
        <v>92</v>
      </c>
      <c r="AG272" s="136">
        <f t="shared" si="163"/>
        <v>0.26</v>
      </c>
      <c r="AH272" s="168">
        <f t="shared" si="168"/>
        <v>8.2352941176470518E-2</v>
      </c>
      <c r="AI272" s="212">
        <f t="shared" si="169"/>
        <v>6.1278863232682168E-2</v>
      </c>
      <c r="AJ272" s="212">
        <f t="shared" si="170"/>
        <v>-2.107407794378835E-2</v>
      </c>
    </row>
    <row r="273" spans="1:36" ht="12.95" customHeight="1" x14ac:dyDescent="0.2">
      <c r="A273" s="105">
        <f t="shared" si="154"/>
        <v>0.1</v>
      </c>
      <c r="B273" s="106">
        <f t="shared" si="167"/>
        <v>4590</v>
      </c>
      <c r="C273" s="28">
        <v>8970454</v>
      </c>
      <c r="D273" s="113">
        <f t="shared" si="143"/>
        <v>4590</v>
      </c>
      <c r="E273" s="180"/>
      <c r="F273" s="155" t="s">
        <v>190</v>
      </c>
      <c r="G273" s="43">
        <v>20</v>
      </c>
      <c r="H273" s="60">
        <v>0.26</v>
      </c>
      <c r="I273" s="46">
        <v>148</v>
      </c>
      <c r="J273" s="53">
        <f t="shared" si="146"/>
        <v>12</v>
      </c>
      <c r="K273" s="56">
        <f t="shared" si="147"/>
        <v>20</v>
      </c>
      <c r="L273" s="57">
        <f t="shared" si="148"/>
        <v>25</v>
      </c>
      <c r="M273" s="58">
        <f t="shared" si="149"/>
        <v>1.48</v>
      </c>
      <c r="N273" s="38">
        <f t="shared" si="171"/>
        <v>3383</v>
      </c>
      <c r="O273" s="63">
        <f t="shared" si="150"/>
        <v>1207</v>
      </c>
      <c r="P273" s="64">
        <f t="shared" si="151"/>
        <v>0.26296296296296295</v>
      </c>
      <c r="Q273" s="33"/>
      <c r="S273" s="117">
        <f t="shared" si="165"/>
        <v>-2</v>
      </c>
      <c r="T273" s="117">
        <f t="shared" si="162"/>
        <v>8970454</v>
      </c>
      <c r="U273" s="151" t="s">
        <v>984</v>
      </c>
      <c r="V273" s="152">
        <v>20</v>
      </c>
      <c r="W273" s="6">
        <v>163</v>
      </c>
      <c r="Y273" s="302">
        <f t="shared" si="172"/>
        <v>4319</v>
      </c>
      <c r="Z273" s="302"/>
      <c r="AA273" s="169">
        <v>1.05</v>
      </c>
      <c r="AB273" s="168">
        <f t="shared" si="173"/>
        <v>6.2746006019912093E-2</v>
      </c>
      <c r="AC273" s="209">
        <f t="shared" si="158"/>
        <v>4590</v>
      </c>
      <c r="AD273" s="151" t="s">
        <v>984</v>
      </c>
      <c r="AE273" s="205">
        <v>20</v>
      </c>
      <c r="AF273" s="206">
        <v>177</v>
      </c>
      <c r="AG273" s="136">
        <f t="shared" si="163"/>
        <v>0.26</v>
      </c>
      <c r="AH273" s="168">
        <f t="shared" si="168"/>
        <v>8.5889570552147187E-2</v>
      </c>
      <c r="AI273" s="212">
        <f t="shared" si="169"/>
        <v>6.2746006019912093E-2</v>
      </c>
      <c r="AJ273" s="212">
        <f t="shared" si="170"/>
        <v>-2.3143564532235095E-2</v>
      </c>
    </row>
    <row r="274" spans="1:36" ht="12.95" customHeight="1" x14ac:dyDescent="0.2">
      <c r="A274" s="105">
        <f t="shared" si="154"/>
        <v>0.1</v>
      </c>
      <c r="B274" s="106">
        <f t="shared" si="167"/>
        <v>2100</v>
      </c>
      <c r="C274" s="28">
        <v>8970456</v>
      </c>
      <c r="D274" s="113">
        <f t="shared" si="143"/>
        <v>2100</v>
      </c>
      <c r="E274" s="180"/>
      <c r="F274" s="155" t="s">
        <v>527</v>
      </c>
      <c r="G274" s="43">
        <v>20</v>
      </c>
      <c r="H274" s="60">
        <v>0.26</v>
      </c>
      <c r="I274" s="46">
        <v>67</v>
      </c>
      <c r="J274" s="53">
        <f t="shared" si="146"/>
        <v>12</v>
      </c>
      <c r="K274" s="56">
        <f t="shared" si="147"/>
        <v>20</v>
      </c>
      <c r="L274" s="57">
        <f t="shared" si="148"/>
        <v>25</v>
      </c>
      <c r="M274" s="58">
        <f t="shared" si="149"/>
        <v>0.67</v>
      </c>
      <c r="N274" s="38">
        <f t="shared" si="171"/>
        <v>1712</v>
      </c>
      <c r="O274" s="63">
        <f t="shared" si="150"/>
        <v>388</v>
      </c>
      <c r="P274" s="64">
        <f t="shared" si="151"/>
        <v>0.18476190476190477</v>
      </c>
      <c r="Q274" s="33"/>
      <c r="S274" s="117">
        <f t="shared" si="165"/>
        <v>-1</v>
      </c>
      <c r="T274" s="117">
        <f t="shared" si="162"/>
        <v>8970456</v>
      </c>
      <c r="U274" s="151" t="s">
        <v>985</v>
      </c>
      <c r="V274" s="152">
        <v>20</v>
      </c>
      <c r="W274" s="6">
        <v>75</v>
      </c>
      <c r="Y274" s="302">
        <f t="shared" si="172"/>
        <v>1987</v>
      </c>
      <c r="Z274" s="302"/>
      <c r="AA274" s="169">
        <v>1.05</v>
      </c>
      <c r="AB274" s="168">
        <f t="shared" si="173"/>
        <v>5.6869652742828292E-2</v>
      </c>
      <c r="AC274" s="209">
        <f>CEILING((AF274*$AD$9),100)-0</f>
        <v>2100</v>
      </c>
      <c r="AD274" s="151" t="s">
        <v>985</v>
      </c>
      <c r="AE274" s="205">
        <v>20</v>
      </c>
      <c r="AF274" s="206">
        <v>82</v>
      </c>
      <c r="AG274" s="136">
        <f t="shared" si="163"/>
        <v>0.26</v>
      </c>
      <c r="AH274" s="168">
        <f t="shared" si="168"/>
        <v>9.3333333333333268E-2</v>
      </c>
      <c r="AI274" s="212">
        <f t="shared" si="169"/>
        <v>5.6869652742828292E-2</v>
      </c>
      <c r="AJ274" s="212">
        <f t="shared" si="170"/>
        <v>-3.6463680590504977E-2</v>
      </c>
    </row>
    <row r="275" spans="1:36" ht="12.95" customHeight="1" x14ac:dyDescent="0.2">
      <c r="A275" s="105">
        <f t="shared" si="154"/>
        <v>0.1</v>
      </c>
      <c r="B275" s="106">
        <f t="shared" si="167"/>
        <v>5590</v>
      </c>
      <c r="C275" s="28">
        <v>8970457</v>
      </c>
      <c r="D275" s="113">
        <f t="shared" si="143"/>
        <v>5590</v>
      </c>
      <c r="E275" s="180"/>
      <c r="F275" s="155" t="s">
        <v>528</v>
      </c>
      <c r="G275" s="43">
        <v>20</v>
      </c>
      <c r="H275" s="60">
        <v>0.26</v>
      </c>
      <c r="I275" s="46">
        <v>182</v>
      </c>
      <c r="J275" s="53">
        <f t="shared" si="146"/>
        <v>12</v>
      </c>
      <c r="K275" s="56">
        <f t="shared" si="147"/>
        <v>20</v>
      </c>
      <c r="L275" s="57">
        <f t="shared" si="148"/>
        <v>25</v>
      </c>
      <c r="M275" s="58">
        <f t="shared" si="149"/>
        <v>1.82</v>
      </c>
      <c r="N275" s="38">
        <f t="shared" si="171"/>
        <v>4084</v>
      </c>
      <c r="O275" s="63">
        <f t="shared" si="150"/>
        <v>1506</v>
      </c>
      <c r="P275" s="64">
        <f t="shared" si="151"/>
        <v>0.26940966010733453</v>
      </c>
      <c r="Q275" s="33"/>
      <c r="S275" s="117">
        <f t="shared" si="165"/>
        <v>-1</v>
      </c>
      <c r="T275" s="117">
        <f t="shared" si="162"/>
        <v>8970457</v>
      </c>
      <c r="U275" s="151" t="s">
        <v>986</v>
      </c>
      <c r="V275" s="152">
        <v>20</v>
      </c>
      <c r="W275" s="6">
        <v>200</v>
      </c>
      <c r="Y275" s="302">
        <f t="shared" si="172"/>
        <v>5299</v>
      </c>
      <c r="Z275" s="302"/>
      <c r="AA275" s="169">
        <v>1.05</v>
      </c>
      <c r="AB275" s="168">
        <f t="shared" si="173"/>
        <v>5.4916021890922817E-2</v>
      </c>
      <c r="AC275" s="209">
        <f t="shared" si="158"/>
        <v>5590</v>
      </c>
      <c r="AD275" s="151" t="s">
        <v>986</v>
      </c>
      <c r="AE275" s="205">
        <v>20</v>
      </c>
      <c r="AF275" s="206">
        <v>216</v>
      </c>
      <c r="AG275" s="136">
        <f t="shared" si="163"/>
        <v>0.26</v>
      </c>
      <c r="AH275" s="168">
        <f t="shared" si="168"/>
        <v>8.0000000000000071E-2</v>
      </c>
      <c r="AI275" s="212">
        <f t="shared" si="169"/>
        <v>5.4916021890922817E-2</v>
      </c>
      <c r="AJ275" s="212">
        <f t="shared" si="170"/>
        <v>-2.5083978109077254E-2</v>
      </c>
    </row>
    <row r="276" spans="1:36" ht="12.95" customHeight="1" x14ac:dyDescent="0.2">
      <c r="A276" s="105">
        <f t="shared" si="154"/>
        <v>0.1</v>
      </c>
      <c r="B276" s="106">
        <f t="shared" si="167"/>
        <v>6590</v>
      </c>
      <c r="C276" s="28">
        <v>8970458</v>
      </c>
      <c r="D276" s="113">
        <f t="shared" ref="D276:D297" si="174">B276</f>
        <v>6590</v>
      </c>
      <c r="E276" s="180"/>
      <c r="F276" s="155" t="s">
        <v>191</v>
      </c>
      <c r="G276" s="43">
        <v>20</v>
      </c>
      <c r="H276" s="60">
        <v>0.26</v>
      </c>
      <c r="I276" s="46">
        <v>216</v>
      </c>
      <c r="J276" s="53">
        <f t="shared" si="146"/>
        <v>12</v>
      </c>
      <c r="K276" s="56">
        <f t="shared" si="147"/>
        <v>20</v>
      </c>
      <c r="L276" s="57">
        <f t="shared" si="148"/>
        <v>25</v>
      </c>
      <c r="M276" s="58">
        <f t="shared" si="149"/>
        <v>2.16</v>
      </c>
      <c r="N276" s="38">
        <f t="shared" si="171"/>
        <v>4785</v>
      </c>
      <c r="O276" s="63">
        <f t="shared" si="150"/>
        <v>1805</v>
      </c>
      <c r="P276" s="64">
        <f t="shared" si="151"/>
        <v>0.27389984825493169</v>
      </c>
      <c r="Q276" s="33"/>
      <c r="S276" s="117">
        <f t="shared" si="165"/>
        <v>-2</v>
      </c>
      <c r="T276" s="117">
        <f t="shared" si="162"/>
        <v>8970458</v>
      </c>
      <c r="U276" s="151" t="s">
        <v>987</v>
      </c>
      <c r="V276" s="152">
        <v>20</v>
      </c>
      <c r="W276" s="6">
        <v>237</v>
      </c>
      <c r="Y276" s="302">
        <f t="shared" si="172"/>
        <v>6280</v>
      </c>
      <c r="Z276" s="302"/>
      <c r="AA276" s="169">
        <f t="shared" si="166"/>
        <v>1.05</v>
      </c>
      <c r="AB276" s="168">
        <f t="shared" si="173"/>
        <v>4.9363057324840698E-2</v>
      </c>
      <c r="AC276" s="209">
        <f t="shared" si="158"/>
        <v>6590</v>
      </c>
      <c r="AD276" s="151" t="s">
        <v>987</v>
      </c>
      <c r="AE276" s="205">
        <v>20</v>
      </c>
      <c r="AF276" s="206">
        <v>256</v>
      </c>
      <c r="AG276" s="136">
        <f t="shared" si="163"/>
        <v>0.26</v>
      </c>
      <c r="AH276" s="168">
        <f t="shared" si="168"/>
        <v>8.0168776371307926E-2</v>
      </c>
      <c r="AI276" s="212">
        <f t="shared" si="169"/>
        <v>4.9363057324840698E-2</v>
      </c>
      <c r="AJ276" s="212">
        <f t="shared" si="170"/>
        <v>-3.0805719046467228E-2</v>
      </c>
    </row>
    <row r="277" spans="1:36" ht="12.95" customHeight="1" x14ac:dyDescent="0.2">
      <c r="A277" s="105">
        <f t="shared" si="154"/>
        <v>0.1</v>
      </c>
      <c r="B277" s="106">
        <f t="shared" si="167"/>
        <v>500</v>
      </c>
      <c r="C277" s="28">
        <v>8970460</v>
      </c>
      <c r="D277" s="113">
        <f t="shared" si="174"/>
        <v>500</v>
      </c>
      <c r="E277" s="180"/>
      <c r="F277" s="155" t="s">
        <v>418</v>
      </c>
      <c r="G277" s="43">
        <v>20</v>
      </c>
      <c r="H277" s="60">
        <v>0.26</v>
      </c>
      <c r="I277" s="46">
        <v>14</v>
      </c>
      <c r="J277" s="53">
        <f t="shared" si="146"/>
        <v>12</v>
      </c>
      <c r="K277" s="56">
        <f t="shared" si="147"/>
        <v>20</v>
      </c>
      <c r="L277" s="57">
        <f t="shared" si="148"/>
        <v>25</v>
      </c>
      <c r="M277" s="58">
        <f t="shared" si="149"/>
        <v>0.14000000000000001</v>
      </c>
      <c r="N277" s="38">
        <f t="shared" si="171"/>
        <v>619</v>
      </c>
      <c r="O277" s="63">
        <f t="shared" si="150"/>
        <v>-119</v>
      </c>
      <c r="P277" s="64">
        <f t="shared" si="151"/>
        <v>-0.23799999999999999</v>
      </c>
      <c r="Q277" s="33"/>
      <c r="S277" s="117">
        <f t="shared" si="165"/>
        <v>-8</v>
      </c>
      <c r="T277" s="117">
        <f t="shared" si="162"/>
        <v>8970460</v>
      </c>
      <c r="U277" s="151" t="s">
        <v>988</v>
      </c>
      <c r="V277" s="152">
        <v>20</v>
      </c>
      <c r="W277" s="6">
        <v>17</v>
      </c>
      <c r="Y277" s="302">
        <f t="shared" si="172"/>
        <v>450</v>
      </c>
      <c r="Z277" s="302"/>
      <c r="AA277" s="169">
        <v>1.2</v>
      </c>
      <c r="AB277" s="168">
        <f t="shared" si="173"/>
        <v>0.11111111111111116</v>
      </c>
      <c r="AC277" s="209">
        <f>CEILING((AF277*$AD$9),100)-0</f>
        <v>500</v>
      </c>
      <c r="AD277" s="151" t="s">
        <v>988</v>
      </c>
      <c r="AE277" s="205">
        <v>20</v>
      </c>
      <c r="AF277" s="206">
        <v>18</v>
      </c>
      <c r="AG277" s="136">
        <f t="shared" si="163"/>
        <v>0.26</v>
      </c>
      <c r="AH277" s="168">
        <f t="shared" si="168"/>
        <v>5.8823529411764719E-2</v>
      </c>
      <c r="AI277" s="212">
        <f t="shared" si="169"/>
        <v>0.11111111111111116</v>
      </c>
      <c r="AJ277" s="212">
        <f t="shared" si="170"/>
        <v>5.2287581699346442E-2</v>
      </c>
    </row>
    <row r="278" spans="1:36" ht="12.95" customHeight="1" x14ac:dyDescent="0.2">
      <c r="A278" s="105">
        <f t="shared" si="154"/>
        <v>0.1</v>
      </c>
      <c r="B278" s="106">
        <f t="shared" si="167"/>
        <v>1100</v>
      </c>
      <c r="C278" s="28">
        <v>8970468</v>
      </c>
      <c r="D278" s="113">
        <f t="shared" si="174"/>
        <v>1100</v>
      </c>
      <c r="E278" s="180"/>
      <c r="F278" s="155" t="s">
        <v>329</v>
      </c>
      <c r="G278" s="43">
        <v>20</v>
      </c>
      <c r="H278" s="60">
        <v>0.26</v>
      </c>
      <c r="I278" s="46">
        <v>34</v>
      </c>
      <c r="J278" s="53">
        <f t="shared" si="146"/>
        <v>12</v>
      </c>
      <c r="K278" s="56">
        <f t="shared" si="147"/>
        <v>20</v>
      </c>
      <c r="L278" s="57">
        <f t="shared" si="148"/>
        <v>25</v>
      </c>
      <c r="M278" s="58">
        <f t="shared" si="149"/>
        <v>0.34</v>
      </c>
      <c r="N278" s="38">
        <f t="shared" si="171"/>
        <v>1032</v>
      </c>
      <c r="O278" s="63">
        <f t="shared" si="150"/>
        <v>68</v>
      </c>
      <c r="P278" s="64">
        <f t="shared" si="151"/>
        <v>6.1818181818181821E-2</v>
      </c>
      <c r="Q278" s="33"/>
      <c r="S278" s="117">
        <f t="shared" si="165"/>
        <v>-2</v>
      </c>
      <c r="T278" s="117">
        <f t="shared" si="162"/>
        <v>8970468</v>
      </c>
      <c r="U278" s="151" t="s">
        <v>989</v>
      </c>
      <c r="V278" s="152">
        <v>20</v>
      </c>
      <c r="W278" s="6">
        <v>40</v>
      </c>
      <c r="Y278" s="302">
        <f t="shared" si="172"/>
        <v>1059</v>
      </c>
      <c r="Z278" s="302"/>
      <c r="AA278" s="169">
        <v>1.1000000000000001</v>
      </c>
      <c r="AB278" s="168">
        <f t="shared" si="173"/>
        <v>3.8715769593956617E-2</v>
      </c>
      <c r="AC278" s="209">
        <f>CEILING((AF278*$AD$9),100)-0</f>
        <v>1100</v>
      </c>
      <c r="AD278" s="151" t="s">
        <v>989</v>
      </c>
      <c r="AE278" s="205">
        <v>20</v>
      </c>
      <c r="AF278" s="206">
        <v>43</v>
      </c>
      <c r="AG278" s="136">
        <f t="shared" si="163"/>
        <v>0.26</v>
      </c>
      <c r="AH278" s="168">
        <f t="shared" si="168"/>
        <v>7.4999999999999956E-2</v>
      </c>
      <c r="AI278" s="212">
        <f t="shared" si="169"/>
        <v>3.8715769593956617E-2</v>
      </c>
      <c r="AJ278" s="212">
        <f t="shared" si="170"/>
        <v>-3.6284230406043338E-2</v>
      </c>
    </row>
    <row r="279" spans="1:36" ht="12.95" customHeight="1" x14ac:dyDescent="0.2">
      <c r="A279" s="105">
        <f t="shared" si="154"/>
        <v>0.1</v>
      </c>
      <c r="B279" s="106">
        <f t="shared" si="167"/>
        <v>1500</v>
      </c>
      <c r="C279" s="28">
        <v>8970470</v>
      </c>
      <c r="D279" s="113">
        <f t="shared" si="174"/>
        <v>1500</v>
      </c>
      <c r="E279" s="180"/>
      <c r="F279" s="155" t="s">
        <v>178</v>
      </c>
      <c r="G279" s="43">
        <v>20</v>
      </c>
      <c r="H279" s="60">
        <v>0.26</v>
      </c>
      <c r="I279" s="46">
        <v>46</v>
      </c>
      <c r="J279" s="53">
        <f t="shared" si="146"/>
        <v>12</v>
      </c>
      <c r="K279" s="56">
        <f t="shared" si="147"/>
        <v>20</v>
      </c>
      <c r="L279" s="57">
        <f t="shared" si="148"/>
        <v>25</v>
      </c>
      <c r="M279" s="58">
        <f t="shared" si="149"/>
        <v>0.46</v>
      </c>
      <c r="N279" s="38">
        <f t="shared" si="171"/>
        <v>1279</v>
      </c>
      <c r="O279" s="63">
        <f t="shared" ref="O279:O341" si="175">B279-N279</f>
        <v>221</v>
      </c>
      <c r="P279" s="64">
        <f t="shared" ref="P279:P341" si="176">O279/B279</f>
        <v>0.14733333333333334</v>
      </c>
      <c r="Q279" s="33"/>
      <c r="S279" s="117">
        <f t="shared" si="165"/>
        <v>-1</v>
      </c>
      <c r="T279" s="117">
        <f t="shared" si="162"/>
        <v>8970470</v>
      </c>
      <c r="U279" s="151" t="s">
        <v>990</v>
      </c>
      <c r="V279" s="152">
        <v>20</v>
      </c>
      <c r="W279" s="6">
        <v>52</v>
      </c>
      <c r="Y279" s="302">
        <f t="shared" si="172"/>
        <v>1377</v>
      </c>
      <c r="Z279" s="302"/>
      <c r="AA279" s="169">
        <f t="shared" si="166"/>
        <v>1.1000000000000001</v>
      </c>
      <c r="AB279" s="168">
        <f t="shared" si="173"/>
        <v>8.9324618736383421E-2</v>
      </c>
      <c r="AC279" s="209">
        <f>CEILING((AF279*$AD$9),100)-0</f>
        <v>1500</v>
      </c>
      <c r="AD279" s="151" t="s">
        <v>990</v>
      </c>
      <c r="AE279" s="205">
        <v>20</v>
      </c>
      <c r="AF279" s="206">
        <v>57</v>
      </c>
      <c r="AG279" s="136">
        <f t="shared" si="163"/>
        <v>0.26</v>
      </c>
      <c r="AH279" s="168">
        <f t="shared" si="168"/>
        <v>9.6153846153846256E-2</v>
      </c>
      <c r="AI279" s="212">
        <f t="shared" si="169"/>
        <v>8.9324618736383421E-2</v>
      </c>
      <c r="AJ279" s="212">
        <f t="shared" si="170"/>
        <v>-6.8292274174628353E-3</v>
      </c>
    </row>
    <row r="280" spans="1:36" ht="12.95" customHeight="1" x14ac:dyDescent="0.2">
      <c r="A280" s="105">
        <f t="shared" si="154"/>
        <v>0.1</v>
      </c>
      <c r="B280" s="106">
        <f t="shared" si="167"/>
        <v>1500</v>
      </c>
      <c r="C280" s="28">
        <v>8970471</v>
      </c>
      <c r="D280" s="113">
        <f t="shared" si="174"/>
        <v>1500</v>
      </c>
      <c r="E280" s="180"/>
      <c r="F280" s="155" t="s">
        <v>179</v>
      </c>
      <c r="G280" s="43">
        <v>20</v>
      </c>
      <c r="H280" s="60">
        <v>0.26</v>
      </c>
      <c r="I280" s="46">
        <v>46</v>
      </c>
      <c r="J280" s="53">
        <f t="shared" ref="J280:J342" si="177">IF(I280*(1-H280)&lt;500,$M$2,K280)</f>
        <v>12</v>
      </c>
      <c r="K280" s="56">
        <f t="shared" ref="K280:K342" si="178">IF(I280*(1-H280)&lt;1000,$M$3,L280)</f>
        <v>20</v>
      </c>
      <c r="L280" s="57">
        <f t="shared" ref="L280:L342" si="179">IF(I280*(1-H280)&lt;3000,$M$4,0)</f>
        <v>25</v>
      </c>
      <c r="M280" s="58">
        <f t="shared" ref="M280:M342" si="180">IF(J280&gt;0,(I280/100),(25+I280/200))</f>
        <v>0.46</v>
      </c>
      <c r="N280" s="38">
        <f t="shared" si="171"/>
        <v>1279</v>
      </c>
      <c r="O280" s="63">
        <f t="shared" si="175"/>
        <v>221</v>
      </c>
      <c r="P280" s="64">
        <f t="shared" si="176"/>
        <v>0.14733333333333334</v>
      </c>
      <c r="Q280" s="33"/>
      <c r="S280" s="117">
        <f t="shared" si="165"/>
        <v>-1</v>
      </c>
      <c r="T280" s="117">
        <f t="shared" si="162"/>
        <v>8970471</v>
      </c>
      <c r="U280" s="151" t="s">
        <v>991</v>
      </c>
      <c r="V280" s="152">
        <v>20</v>
      </c>
      <c r="W280" s="6">
        <v>52</v>
      </c>
      <c r="Y280" s="302">
        <f t="shared" si="172"/>
        <v>1377</v>
      </c>
      <c r="Z280" s="302"/>
      <c r="AA280" s="169">
        <f t="shared" si="166"/>
        <v>1.1000000000000001</v>
      </c>
      <c r="AB280" s="168">
        <f t="shared" si="173"/>
        <v>8.9324618736383421E-2</v>
      </c>
      <c r="AC280" s="209">
        <f>CEILING((AF280*$AD$9),100)-0</f>
        <v>1500</v>
      </c>
      <c r="AD280" s="151" t="s">
        <v>991</v>
      </c>
      <c r="AE280" s="205">
        <v>20</v>
      </c>
      <c r="AF280" s="206">
        <v>57</v>
      </c>
      <c r="AG280" s="136">
        <f t="shared" si="163"/>
        <v>0.26</v>
      </c>
      <c r="AH280" s="168">
        <f t="shared" si="168"/>
        <v>9.6153846153846256E-2</v>
      </c>
      <c r="AI280" s="212">
        <f t="shared" si="169"/>
        <v>8.9324618736383421E-2</v>
      </c>
      <c r="AJ280" s="212">
        <f t="shared" si="170"/>
        <v>-6.8292274174628353E-3</v>
      </c>
    </row>
    <row r="281" spans="1:36" ht="12.95" customHeight="1" x14ac:dyDescent="0.2">
      <c r="A281" s="105">
        <f t="shared" ref="A281:A343" si="181">IF(H278&lt;19%,0.05,0.1)</f>
        <v>0.1</v>
      </c>
      <c r="B281" s="106">
        <f t="shared" si="167"/>
        <v>1500</v>
      </c>
      <c r="C281" s="28">
        <v>8970472</v>
      </c>
      <c r="D281" s="113">
        <f t="shared" si="174"/>
        <v>1500</v>
      </c>
      <c r="E281" s="180"/>
      <c r="F281" s="155" t="s">
        <v>180</v>
      </c>
      <c r="G281" s="43">
        <v>20</v>
      </c>
      <c r="H281" s="60">
        <v>0.26</v>
      </c>
      <c r="I281" s="46">
        <v>46</v>
      </c>
      <c r="J281" s="53">
        <f t="shared" si="177"/>
        <v>12</v>
      </c>
      <c r="K281" s="56">
        <f t="shared" si="178"/>
        <v>20</v>
      </c>
      <c r="L281" s="57">
        <f t="shared" si="179"/>
        <v>25</v>
      </c>
      <c r="M281" s="58">
        <f t="shared" si="180"/>
        <v>0.46</v>
      </c>
      <c r="N281" s="38">
        <f t="shared" si="171"/>
        <v>1279</v>
      </c>
      <c r="O281" s="63">
        <f t="shared" si="175"/>
        <v>221</v>
      </c>
      <c r="P281" s="64">
        <f t="shared" si="176"/>
        <v>0.14733333333333334</v>
      </c>
      <c r="Q281" s="33"/>
      <c r="S281" s="117">
        <f t="shared" si="165"/>
        <v>-1</v>
      </c>
      <c r="T281" s="117">
        <f t="shared" si="162"/>
        <v>8970472</v>
      </c>
      <c r="U281" s="151" t="s">
        <v>992</v>
      </c>
      <c r="V281" s="152">
        <v>20</v>
      </c>
      <c r="W281" s="6">
        <v>52</v>
      </c>
      <c r="Y281" s="302">
        <f t="shared" si="172"/>
        <v>1377</v>
      </c>
      <c r="Z281" s="302"/>
      <c r="AA281" s="169">
        <f t="shared" si="166"/>
        <v>1.1000000000000001</v>
      </c>
      <c r="AB281" s="168">
        <f t="shared" si="173"/>
        <v>8.9324618736383421E-2</v>
      </c>
      <c r="AC281" s="209">
        <f>CEILING((AF281*$AD$9),100)-0</f>
        <v>1500</v>
      </c>
      <c r="AD281" s="151" t="s">
        <v>992</v>
      </c>
      <c r="AE281" s="205">
        <v>20</v>
      </c>
      <c r="AF281" s="206">
        <v>57</v>
      </c>
      <c r="AG281" s="136">
        <f t="shared" si="163"/>
        <v>0.26</v>
      </c>
      <c r="AH281" s="168">
        <f t="shared" si="168"/>
        <v>9.6153846153846256E-2</v>
      </c>
      <c r="AI281" s="212">
        <f t="shared" si="169"/>
        <v>8.9324618736383421E-2</v>
      </c>
      <c r="AJ281" s="212">
        <f t="shared" si="170"/>
        <v>-6.8292274174628353E-3</v>
      </c>
    </row>
    <row r="282" spans="1:36" ht="12.95" customHeight="1" x14ac:dyDescent="0.2">
      <c r="A282" s="105">
        <f t="shared" si="181"/>
        <v>0.1</v>
      </c>
      <c r="B282" s="106">
        <f t="shared" si="167"/>
        <v>4290</v>
      </c>
      <c r="C282" s="28">
        <v>8970473</v>
      </c>
      <c r="D282" s="113">
        <f t="shared" si="174"/>
        <v>4290</v>
      </c>
      <c r="E282" s="180"/>
      <c r="F282" s="155" t="s">
        <v>184</v>
      </c>
      <c r="G282" s="43">
        <v>20</v>
      </c>
      <c r="H282" s="60">
        <v>0.26</v>
      </c>
      <c r="I282" s="46">
        <v>139</v>
      </c>
      <c r="J282" s="53">
        <f t="shared" si="177"/>
        <v>12</v>
      </c>
      <c r="K282" s="56">
        <f t="shared" si="178"/>
        <v>20</v>
      </c>
      <c r="L282" s="57">
        <f t="shared" si="179"/>
        <v>25</v>
      </c>
      <c r="M282" s="58">
        <f t="shared" si="180"/>
        <v>1.39</v>
      </c>
      <c r="N282" s="38">
        <f t="shared" si="171"/>
        <v>3197</v>
      </c>
      <c r="O282" s="63">
        <f t="shared" si="175"/>
        <v>1093</v>
      </c>
      <c r="P282" s="64">
        <f t="shared" si="176"/>
        <v>0.25477855477855477</v>
      </c>
      <c r="Q282" s="33"/>
      <c r="S282" s="117">
        <f t="shared" si="165"/>
        <v>-1</v>
      </c>
      <c r="T282" s="117">
        <f t="shared" si="162"/>
        <v>8970473</v>
      </c>
      <c r="U282" s="151" t="s">
        <v>993</v>
      </c>
      <c r="V282" s="152">
        <v>20</v>
      </c>
      <c r="W282" s="6">
        <v>154</v>
      </c>
      <c r="Y282" s="302">
        <f t="shared" si="172"/>
        <v>4080</v>
      </c>
      <c r="Z282" s="302"/>
      <c r="AA282" s="169">
        <v>1.02</v>
      </c>
      <c r="AB282" s="168">
        <f t="shared" si="173"/>
        <v>5.1470588235294157E-2</v>
      </c>
      <c r="AC282" s="209">
        <f t="shared" si="158"/>
        <v>4290</v>
      </c>
      <c r="AD282" s="151" t="s">
        <v>993</v>
      </c>
      <c r="AE282" s="205">
        <v>20</v>
      </c>
      <c r="AF282" s="206">
        <v>167</v>
      </c>
      <c r="AG282" s="136">
        <f t="shared" si="163"/>
        <v>0.26</v>
      </c>
      <c r="AH282" s="168">
        <f t="shared" si="168"/>
        <v>8.4415584415584499E-2</v>
      </c>
      <c r="AI282" s="212">
        <f t="shared" si="169"/>
        <v>5.1470588235294157E-2</v>
      </c>
      <c r="AJ282" s="212">
        <f t="shared" si="170"/>
        <v>-3.2944996180290342E-2</v>
      </c>
    </row>
    <row r="283" spans="1:36" ht="12.95" customHeight="1" x14ac:dyDescent="0.2">
      <c r="A283" s="105">
        <f t="shared" si="181"/>
        <v>0.1</v>
      </c>
      <c r="B283" s="106">
        <f t="shared" si="167"/>
        <v>11400</v>
      </c>
      <c r="C283" s="28">
        <v>8970474</v>
      </c>
      <c r="D283" s="108">
        <f t="shared" ref="D283" si="182">CEILING(IF(B283&lt;10000,B283,B283*0.98),100)-100</f>
        <v>11100</v>
      </c>
      <c r="E283" s="332" t="s">
        <v>186</v>
      </c>
      <c r="F283" s="333"/>
      <c r="G283" s="43">
        <v>20</v>
      </c>
      <c r="H283" s="60">
        <v>0.26</v>
      </c>
      <c r="I283" s="46">
        <v>381</v>
      </c>
      <c r="J283" s="53">
        <f t="shared" si="177"/>
        <v>12</v>
      </c>
      <c r="K283" s="56">
        <f t="shared" si="178"/>
        <v>20</v>
      </c>
      <c r="L283" s="57">
        <f t="shared" si="179"/>
        <v>25</v>
      </c>
      <c r="M283" s="58">
        <f t="shared" si="180"/>
        <v>3.81</v>
      </c>
      <c r="N283" s="38">
        <f t="shared" si="171"/>
        <v>8189</v>
      </c>
      <c r="O283" s="63">
        <f t="shared" si="175"/>
        <v>3211</v>
      </c>
      <c r="P283" s="64">
        <f t="shared" si="176"/>
        <v>0.28166666666666668</v>
      </c>
      <c r="Q283" s="33"/>
      <c r="S283" s="117">
        <f t="shared" si="165"/>
        <v>-2</v>
      </c>
      <c r="T283" s="117">
        <f t="shared" si="162"/>
        <v>8970474</v>
      </c>
      <c r="U283" s="151" t="s">
        <v>994</v>
      </c>
      <c r="V283" s="152">
        <v>20</v>
      </c>
      <c r="W283" s="6">
        <v>418</v>
      </c>
      <c r="Y283" s="302">
        <f t="shared" si="172"/>
        <v>11076</v>
      </c>
      <c r="Z283" s="302"/>
      <c r="AA283" s="169">
        <v>1.02</v>
      </c>
      <c r="AB283" s="168">
        <f t="shared" si="173"/>
        <v>2.9252437703142009E-2</v>
      </c>
      <c r="AC283" s="209">
        <f>CEILING((AF283*$AD$9),100)-100</f>
        <v>11400</v>
      </c>
      <c r="AD283" s="151" t="s">
        <v>994</v>
      </c>
      <c r="AE283" s="205">
        <v>20</v>
      </c>
      <c r="AF283" s="206">
        <v>450</v>
      </c>
      <c r="AG283" s="136">
        <f t="shared" si="163"/>
        <v>0.26</v>
      </c>
      <c r="AH283" s="168">
        <f t="shared" si="168"/>
        <v>7.6555023923444931E-2</v>
      </c>
      <c r="AI283" s="212">
        <f t="shared" si="169"/>
        <v>2.9252437703142009E-2</v>
      </c>
      <c r="AJ283" s="212">
        <f t="shared" si="170"/>
        <v>-4.7302586220302922E-2</v>
      </c>
    </row>
    <row r="284" spans="1:36" ht="12.95" customHeight="1" x14ac:dyDescent="0.2">
      <c r="A284" s="105">
        <f t="shared" si="181"/>
        <v>0.1</v>
      </c>
      <c r="B284" s="106">
        <f t="shared" si="167"/>
        <v>4990</v>
      </c>
      <c r="C284" s="28">
        <v>8970476</v>
      </c>
      <c r="D284" s="113">
        <f t="shared" si="174"/>
        <v>4990</v>
      </c>
      <c r="E284" s="180"/>
      <c r="F284" s="155" t="s">
        <v>183</v>
      </c>
      <c r="G284" s="43">
        <v>20</v>
      </c>
      <c r="H284" s="60">
        <v>0.26</v>
      </c>
      <c r="I284" s="46">
        <v>165</v>
      </c>
      <c r="J284" s="53">
        <f t="shared" si="177"/>
        <v>12</v>
      </c>
      <c r="K284" s="56">
        <f t="shared" si="178"/>
        <v>20</v>
      </c>
      <c r="L284" s="57">
        <f t="shared" si="179"/>
        <v>25</v>
      </c>
      <c r="M284" s="58">
        <f t="shared" si="180"/>
        <v>1.65</v>
      </c>
      <c r="N284" s="38">
        <f t="shared" si="171"/>
        <v>3734</v>
      </c>
      <c r="O284" s="63">
        <f t="shared" si="175"/>
        <v>1256</v>
      </c>
      <c r="P284" s="64">
        <f t="shared" si="176"/>
        <v>0.25170340681362724</v>
      </c>
      <c r="Q284" s="33"/>
      <c r="S284" s="117">
        <f t="shared" si="165"/>
        <v>-1</v>
      </c>
      <c r="T284" s="117">
        <f t="shared" si="162"/>
        <v>8970476</v>
      </c>
      <c r="U284" s="151" t="s">
        <v>995</v>
      </c>
      <c r="V284" s="152">
        <v>20</v>
      </c>
      <c r="W284" s="6">
        <v>181</v>
      </c>
      <c r="Y284" s="302">
        <f t="shared" si="172"/>
        <v>4796</v>
      </c>
      <c r="Z284" s="302"/>
      <c r="AA284" s="169">
        <f t="shared" si="166"/>
        <v>1.02</v>
      </c>
      <c r="AB284" s="168">
        <f t="shared" si="173"/>
        <v>4.0450375312760745E-2</v>
      </c>
      <c r="AC284" s="209">
        <f t="shared" si="158"/>
        <v>4990</v>
      </c>
      <c r="AD284" s="151" t="s">
        <v>995</v>
      </c>
      <c r="AE284" s="205">
        <v>20</v>
      </c>
      <c r="AF284" s="206">
        <v>196</v>
      </c>
      <c r="AG284" s="136">
        <f t="shared" si="163"/>
        <v>0.26</v>
      </c>
      <c r="AH284" s="168">
        <f t="shared" si="168"/>
        <v>8.287292817679548E-2</v>
      </c>
      <c r="AI284" s="212">
        <f t="shared" si="169"/>
        <v>4.0450375312760745E-2</v>
      </c>
      <c r="AJ284" s="212">
        <f t="shared" si="170"/>
        <v>-4.2422552864034735E-2</v>
      </c>
    </row>
    <row r="285" spans="1:36" ht="12.95" customHeight="1" x14ac:dyDescent="0.2">
      <c r="A285" s="105">
        <f t="shared" si="181"/>
        <v>0.1</v>
      </c>
      <c r="B285" s="106">
        <f t="shared" si="167"/>
        <v>8990</v>
      </c>
      <c r="C285" s="28">
        <v>8970477</v>
      </c>
      <c r="D285" s="113">
        <f t="shared" si="174"/>
        <v>8990</v>
      </c>
      <c r="E285" s="180"/>
      <c r="F285" s="155" t="s">
        <v>185</v>
      </c>
      <c r="G285" s="43">
        <v>20</v>
      </c>
      <c r="H285" s="60">
        <v>0.26</v>
      </c>
      <c r="I285" s="46">
        <v>298</v>
      </c>
      <c r="J285" s="53">
        <f t="shared" si="177"/>
        <v>12</v>
      </c>
      <c r="K285" s="56">
        <f t="shared" si="178"/>
        <v>20</v>
      </c>
      <c r="L285" s="57">
        <f t="shared" si="179"/>
        <v>25</v>
      </c>
      <c r="M285" s="58">
        <f t="shared" si="180"/>
        <v>2.98</v>
      </c>
      <c r="N285" s="38">
        <f t="shared" si="171"/>
        <v>6477</v>
      </c>
      <c r="O285" s="63">
        <f t="shared" si="175"/>
        <v>2513</v>
      </c>
      <c r="P285" s="64">
        <f t="shared" si="176"/>
        <v>0.27953281423804227</v>
      </c>
      <c r="Q285" s="33"/>
      <c r="S285" s="117">
        <f t="shared" si="165"/>
        <v>-3</v>
      </c>
      <c r="T285" s="117">
        <f t="shared" si="162"/>
        <v>8970477</v>
      </c>
      <c r="U285" s="151" t="s">
        <v>996</v>
      </c>
      <c r="V285" s="152">
        <v>20</v>
      </c>
      <c r="W285" s="6">
        <v>326</v>
      </c>
      <c r="Y285" s="302">
        <f t="shared" si="172"/>
        <v>8638</v>
      </c>
      <c r="Z285" s="302"/>
      <c r="AA285" s="169">
        <f t="shared" si="166"/>
        <v>1.02</v>
      </c>
      <c r="AB285" s="168">
        <f t="shared" si="173"/>
        <v>4.0750173651308064E-2</v>
      </c>
      <c r="AC285" s="209">
        <f t="shared" si="158"/>
        <v>8990</v>
      </c>
      <c r="AD285" s="151" t="s">
        <v>996</v>
      </c>
      <c r="AE285" s="205">
        <v>20</v>
      </c>
      <c r="AF285" s="206">
        <v>351</v>
      </c>
      <c r="AG285" s="136">
        <f t="shared" si="163"/>
        <v>0.26</v>
      </c>
      <c r="AH285" s="168">
        <f t="shared" si="168"/>
        <v>7.6687116564417179E-2</v>
      </c>
      <c r="AI285" s="212">
        <f t="shared" si="169"/>
        <v>4.0750173651308064E-2</v>
      </c>
      <c r="AJ285" s="212">
        <f t="shared" si="170"/>
        <v>-3.5936942913109116E-2</v>
      </c>
    </row>
    <row r="286" spans="1:36" ht="12.95" customHeight="1" x14ac:dyDescent="0.2">
      <c r="A286" s="105">
        <f t="shared" si="181"/>
        <v>0.1</v>
      </c>
      <c r="B286" s="106">
        <f t="shared" si="167"/>
        <v>400</v>
      </c>
      <c r="C286" s="28">
        <v>8970480</v>
      </c>
      <c r="D286" s="113">
        <f t="shared" si="174"/>
        <v>400</v>
      </c>
      <c r="E286" s="180"/>
      <c r="F286" s="155" t="s">
        <v>174</v>
      </c>
      <c r="G286" s="43">
        <v>20</v>
      </c>
      <c r="H286" s="60">
        <v>0.26</v>
      </c>
      <c r="I286" s="46">
        <v>11</v>
      </c>
      <c r="J286" s="53">
        <f t="shared" si="177"/>
        <v>12</v>
      </c>
      <c r="K286" s="56">
        <f t="shared" si="178"/>
        <v>20</v>
      </c>
      <c r="L286" s="57">
        <f t="shared" si="179"/>
        <v>25</v>
      </c>
      <c r="M286" s="58">
        <f t="shared" si="180"/>
        <v>0.11</v>
      </c>
      <c r="N286" s="38">
        <f t="shared" si="171"/>
        <v>557</v>
      </c>
      <c r="O286" s="63">
        <f t="shared" si="175"/>
        <v>-157</v>
      </c>
      <c r="P286" s="64">
        <f t="shared" si="176"/>
        <v>-0.39250000000000002</v>
      </c>
      <c r="Q286" s="33"/>
      <c r="S286" s="117">
        <f t="shared" si="165"/>
        <v>-1</v>
      </c>
      <c r="T286" s="117">
        <f t="shared" si="162"/>
        <v>8970480</v>
      </c>
      <c r="U286" s="151" t="s">
        <v>997</v>
      </c>
      <c r="V286" s="152">
        <v>20</v>
      </c>
      <c r="W286" s="6">
        <v>14</v>
      </c>
      <c r="Y286" s="302">
        <f t="shared" si="172"/>
        <v>370</v>
      </c>
      <c r="Z286" s="302"/>
      <c r="AA286" s="169">
        <v>1.2</v>
      </c>
      <c r="AB286" s="168">
        <f t="shared" si="173"/>
        <v>8.1081081081081141E-2</v>
      </c>
      <c r="AC286" s="209">
        <f>CEILING((AF286*$AD$9),100)-0</f>
        <v>400</v>
      </c>
      <c r="AD286" s="151" t="s">
        <v>997</v>
      </c>
      <c r="AE286" s="205">
        <v>20</v>
      </c>
      <c r="AF286" s="206">
        <v>15</v>
      </c>
      <c r="AG286" s="136">
        <f t="shared" si="163"/>
        <v>0.26</v>
      </c>
      <c r="AH286" s="168">
        <f t="shared" si="168"/>
        <v>7.1428571428571397E-2</v>
      </c>
      <c r="AI286" s="212">
        <f t="shared" si="169"/>
        <v>8.1081081081081141E-2</v>
      </c>
      <c r="AJ286" s="212">
        <f t="shared" si="170"/>
        <v>9.6525096525097442E-3</v>
      </c>
    </row>
    <row r="287" spans="1:36" ht="12.95" customHeight="1" x14ac:dyDescent="0.2">
      <c r="A287" s="105">
        <f t="shared" si="181"/>
        <v>0.1</v>
      </c>
      <c r="B287" s="106">
        <f t="shared" si="167"/>
        <v>500</v>
      </c>
      <c r="C287" s="28">
        <v>8970481</v>
      </c>
      <c r="D287" s="113">
        <f t="shared" si="174"/>
        <v>500</v>
      </c>
      <c r="E287" s="180"/>
      <c r="F287" s="155" t="s">
        <v>529</v>
      </c>
      <c r="G287" s="43">
        <v>20</v>
      </c>
      <c r="H287" s="60">
        <v>0.26</v>
      </c>
      <c r="I287" s="46">
        <v>12</v>
      </c>
      <c r="J287" s="53">
        <f t="shared" si="177"/>
        <v>12</v>
      </c>
      <c r="K287" s="56">
        <f t="shared" si="178"/>
        <v>20</v>
      </c>
      <c r="L287" s="57">
        <f t="shared" si="179"/>
        <v>25</v>
      </c>
      <c r="M287" s="58">
        <f t="shared" si="180"/>
        <v>0.12</v>
      </c>
      <c r="N287" s="38">
        <f t="shared" si="171"/>
        <v>578</v>
      </c>
      <c r="O287" s="63">
        <f t="shared" si="175"/>
        <v>-78</v>
      </c>
      <c r="P287" s="64">
        <f t="shared" si="176"/>
        <v>-0.156</v>
      </c>
      <c r="Q287" s="33"/>
      <c r="S287" s="117">
        <f t="shared" si="165"/>
        <v>-1</v>
      </c>
      <c r="T287" s="117">
        <f t="shared" si="162"/>
        <v>8970481</v>
      </c>
      <c r="U287" s="151" t="s">
        <v>998</v>
      </c>
      <c r="V287" s="152">
        <v>20</v>
      </c>
      <c r="W287" s="6">
        <v>15</v>
      </c>
      <c r="Y287" s="302">
        <f t="shared" si="172"/>
        <v>397</v>
      </c>
      <c r="Z287" s="302"/>
      <c r="AA287" s="169">
        <f t="shared" si="166"/>
        <v>1.2</v>
      </c>
      <c r="AB287" s="168">
        <f t="shared" si="173"/>
        <v>0.25944584382871527</v>
      </c>
      <c r="AC287" s="209">
        <f t="shared" ref="AC287:AC293" si="183">CEILING((AF287*$AD$9),100)-0</f>
        <v>500</v>
      </c>
      <c r="AD287" s="151" t="s">
        <v>998</v>
      </c>
      <c r="AE287" s="205">
        <v>20</v>
      </c>
      <c r="AF287" s="206">
        <v>16</v>
      </c>
      <c r="AG287" s="136">
        <f t="shared" si="163"/>
        <v>0.26</v>
      </c>
      <c r="AH287" s="168">
        <f t="shared" si="168"/>
        <v>6.6666666666666652E-2</v>
      </c>
      <c r="AI287" s="212">
        <f t="shared" si="169"/>
        <v>0.25944584382871527</v>
      </c>
      <c r="AJ287" s="212">
        <f t="shared" si="170"/>
        <v>0.19277917716204862</v>
      </c>
    </row>
    <row r="288" spans="1:36" ht="12.95" customHeight="1" x14ac:dyDescent="0.2">
      <c r="A288" s="105">
        <f t="shared" si="181"/>
        <v>0.1</v>
      </c>
      <c r="B288" s="106">
        <f t="shared" si="167"/>
        <v>500</v>
      </c>
      <c r="C288" s="28">
        <v>8970482</v>
      </c>
      <c r="D288" s="113">
        <f t="shared" si="174"/>
        <v>500</v>
      </c>
      <c r="E288" s="180"/>
      <c r="F288" s="155" t="s">
        <v>175</v>
      </c>
      <c r="G288" s="43">
        <v>20</v>
      </c>
      <c r="H288" s="60">
        <v>0.26</v>
      </c>
      <c r="I288" s="46">
        <v>13</v>
      </c>
      <c r="J288" s="53">
        <f t="shared" si="177"/>
        <v>12</v>
      </c>
      <c r="K288" s="56">
        <f t="shared" si="178"/>
        <v>20</v>
      </c>
      <c r="L288" s="57">
        <f t="shared" si="179"/>
        <v>25</v>
      </c>
      <c r="M288" s="58">
        <f t="shared" si="180"/>
        <v>0.13</v>
      </c>
      <c r="N288" s="38">
        <f t="shared" si="171"/>
        <v>599</v>
      </c>
      <c r="O288" s="63">
        <f t="shared" si="175"/>
        <v>-99</v>
      </c>
      <c r="P288" s="64">
        <f t="shared" si="176"/>
        <v>-0.19800000000000001</v>
      </c>
      <c r="Q288" s="33"/>
      <c r="S288" s="117">
        <f t="shared" si="165"/>
        <v>-1</v>
      </c>
      <c r="T288" s="117">
        <f t="shared" si="162"/>
        <v>8970482</v>
      </c>
      <c r="U288" s="151" t="s">
        <v>999</v>
      </c>
      <c r="V288" s="152">
        <v>20</v>
      </c>
      <c r="W288" s="6">
        <v>16</v>
      </c>
      <c r="Y288" s="302">
        <f t="shared" si="172"/>
        <v>423</v>
      </c>
      <c r="Z288" s="302"/>
      <c r="AA288" s="169">
        <v>1.25</v>
      </c>
      <c r="AB288" s="168">
        <f t="shared" si="173"/>
        <v>0.18203309692671388</v>
      </c>
      <c r="AC288" s="209">
        <f t="shared" si="183"/>
        <v>500</v>
      </c>
      <c r="AD288" s="151" t="s">
        <v>999</v>
      </c>
      <c r="AE288" s="205">
        <v>20</v>
      </c>
      <c r="AF288" s="206">
        <v>17</v>
      </c>
      <c r="AG288" s="136">
        <f t="shared" si="163"/>
        <v>0.26</v>
      </c>
      <c r="AH288" s="168">
        <f t="shared" si="168"/>
        <v>6.25E-2</v>
      </c>
      <c r="AI288" s="212">
        <f t="shared" si="169"/>
        <v>0.18203309692671388</v>
      </c>
      <c r="AJ288" s="212">
        <f t="shared" si="170"/>
        <v>0.11953309692671388</v>
      </c>
    </row>
    <row r="289" spans="1:36" ht="12.95" customHeight="1" x14ac:dyDescent="0.2">
      <c r="A289" s="105">
        <f t="shared" si="181"/>
        <v>0.1</v>
      </c>
      <c r="B289" s="106">
        <f t="shared" si="167"/>
        <v>500</v>
      </c>
      <c r="C289" s="28">
        <v>8970483</v>
      </c>
      <c r="D289" s="113">
        <f t="shared" si="174"/>
        <v>500</v>
      </c>
      <c r="E289" s="180"/>
      <c r="F289" s="155" t="s">
        <v>176</v>
      </c>
      <c r="G289" s="43">
        <v>20</v>
      </c>
      <c r="H289" s="60">
        <v>0.26</v>
      </c>
      <c r="I289" s="46">
        <v>15</v>
      </c>
      <c r="J289" s="53">
        <f t="shared" si="177"/>
        <v>12</v>
      </c>
      <c r="K289" s="56">
        <f t="shared" si="178"/>
        <v>20</v>
      </c>
      <c r="L289" s="57">
        <f t="shared" si="179"/>
        <v>25</v>
      </c>
      <c r="M289" s="58">
        <f t="shared" si="180"/>
        <v>0.15</v>
      </c>
      <c r="N289" s="38">
        <f t="shared" si="171"/>
        <v>640</v>
      </c>
      <c r="O289" s="63">
        <f t="shared" si="175"/>
        <v>-140</v>
      </c>
      <c r="P289" s="64">
        <f t="shared" si="176"/>
        <v>-0.28000000000000003</v>
      </c>
      <c r="Q289" s="33"/>
      <c r="S289" s="117">
        <f t="shared" si="165"/>
        <v>-1</v>
      </c>
      <c r="T289" s="117">
        <f t="shared" si="162"/>
        <v>8970483</v>
      </c>
      <c r="U289" s="151" t="s">
        <v>1000</v>
      </c>
      <c r="V289" s="152">
        <v>20</v>
      </c>
      <c r="W289" s="6">
        <v>18</v>
      </c>
      <c r="Y289" s="302">
        <f t="shared" si="172"/>
        <v>476</v>
      </c>
      <c r="Z289" s="302"/>
      <c r="AA289" s="169">
        <v>1.1000000000000001</v>
      </c>
      <c r="AB289" s="168">
        <f t="shared" si="173"/>
        <v>5.0420168067226934E-2</v>
      </c>
      <c r="AC289" s="209">
        <f t="shared" si="183"/>
        <v>500</v>
      </c>
      <c r="AD289" s="151" t="s">
        <v>1000</v>
      </c>
      <c r="AE289" s="205">
        <v>20</v>
      </c>
      <c r="AF289" s="206">
        <v>19</v>
      </c>
      <c r="AG289" s="136">
        <f t="shared" si="163"/>
        <v>0.26</v>
      </c>
      <c r="AH289" s="168">
        <f t="shared" si="168"/>
        <v>5.555555555555558E-2</v>
      </c>
      <c r="AI289" s="212">
        <f t="shared" si="169"/>
        <v>5.0420168067226934E-2</v>
      </c>
      <c r="AJ289" s="212">
        <f t="shared" si="170"/>
        <v>-5.1353874883286466E-3</v>
      </c>
    </row>
    <row r="290" spans="1:36" ht="12.95" customHeight="1" x14ac:dyDescent="0.2">
      <c r="A290" s="105">
        <f t="shared" si="181"/>
        <v>0.1</v>
      </c>
      <c r="B290" s="106">
        <f t="shared" si="167"/>
        <v>500</v>
      </c>
      <c r="C290" s="28">
        <v>8970484</v>
      </c>
      <c r="D290" s="113">
        <f t="shared" si="174"/>
        <v>500</v>
      </c>
      <c r="E290" s="180"/>
      <c r="F290" s="155" t="s">
        <v>177</v>
      </c>
      <c r="G290" s="43">
        <v>20</v>
      </c>
      <c r="H290" s="60">
        <v>0.26</v>
      </c>
      <c r="I290" s="46">
        <v>15</v>
      </c>
      <c r="J290" s="53">
        <f t="shared" si="177"/>
        <v>12</v>
      </c>
      <c r="K290" s="56">
        <f t="shared" si="178"/>
        <v>20</v>
      </c>
      <c r="L290" s="57">
        <f t="shared" si="179"/>
        <v>25</v>
      </c>
      <c r="M290" s="58">
        <f t="shared" si="180"/>
        <v>0.15</v>
      </c>
      <c r="N290" s="38">
        <f t="shared" si="171"/>
        <v>640</v>
      </c>
      <c r="O290" s="63">
        <f t="shared" si="175"/>
        <v>-140</v>
      </c>
      <c r="P290" s="64">
        <f t="shared" si="176"/>
        <v>-0.28000000000000003</v>
      </c>
      <c r="Q290" s="33"/>
      <c r="S290" s="117">
        <f t="shared" si="165"/>
        <v>-3</v>
      </c>
      <c r="T290" s="117">
        <f t="shared" si="162"/>
        <v>8970484</v>
      </c>
      <c r="U290" s="151" t="s">
        <v>1001</v>
      </c>
      <c r="V290" s="152">
        <v>20</v>
      </c>
      <c r="W290" s="6">
        <v>18</v>
      </c>
      <c r="Y290" s="302">
        <f t="shared" si="172"/>
        <v>476</v>
      </c>
      <c r="Z290" s="302"/>
      <c r="AA290" s="169">
        <f t="shared" si="166"/>
        <v>1.1000000000000001</v>
      </c>
      <c r="AB290" s="168">
        <f t="shared" si="173"/>
        <v>5.0420168067226934E-2</v>
      </c>
      <c r="AC290" s="209">
        <f t="shared" si="183"/>
        <v>500</v>
      </c>
      <c r="AD290" s="151" t="s">
        <v>1001</v>
      </c>
      <c r="AE290" s="205">
        <v>20</v>
      </c>
      <c r="AF290" s="206">
        <v>19</v>
      </c>
      <c r="AG290" s="136">
        <f t="shared" si="163"/>
        <v>0.26</v>
      </c>
      <c r="AH290" s="168">
        <f t="shared" si="168"/>
        <v>5.555555555555558E-2</v>
      </c>
      <c r="AI290" s="212">
        <f t="shared" si="169"/>
        <v>5.0420168067226934E-2</v>
      </c>
      <c r="AJ290" s="212">
        <f t="shared" si="170"/>
        <v>-5.1353874883286466E-3</v>
      </c>
    </row>
    <row r="291" spans="1:36" ht="12.95" customHeight="1" x14ac:dyDescent="0.2">
      <c r="A291" s="105">
        <v>0.1</v>
      </c>
      <c r="B291" s="106">
        <f t="shared" si="167"/>
        <v>600</v>
      </c>
      <c r="C291" s="28">
        <v>8970492</v>
      </c>
      <c r="D291" s="113">
        <f t="shared" si="174"/>
        <v>600</v>
      </c>
      <c r="E291" s="180"/>
      <c r="F291" s="155" t="s">
        <v>1316</v>
      </c>
      <c r="G291" s="43"/>
      <c r="H291" s="60"/>
      <c r="I291" s="46"/>
      <c r="J291" s="53"/>
      <c r="K291" s="56"/>
      <c r="L291" s="57"/>
      <c r="M291" s="58"/>
      <c r="N291" s="38"/>
      <c r="O291" s="63"/>
      <c r="P291" s="64"/>
      <c r="Q291" s="33"/>
      <c r="S291" s="117"/>
      <c r="T291" s="117">
        <v>8970487</v>
      </c>
      <c r="U291" s="151" t="s">
        <v>1389</v>
      </c>
      <c r="V291" s="152" t="s">
        <v>561</v>
      </c>
      <c r="W291" s="6">
        <v>21</v>
      </c>
      <c r="Y291" s="302">
        <f t="shared" si="172"/>
        <v>556</v>
      </c>
      <c r="Z291" s="302"/>
      <c r="AA291" s="169">
        <v>1.2</v>
      </c>
      <c r="AB291" s="168">
        <f t="shared" si="173"/>
        <v>7.9136690647481966E-2</v>
      </c>
      <c r="AC291" s="209">
        <f t="shared" si="183"/>
        <v>600</v>
      </c>
      <c r="AD291" s="151" t="s">
        <v>1389</v>
      </c>
      <c r="AE291" s="205" t="s">
        <v>561</v>
      </c>
      <c r="AF291" s="206">
        <v>23</v>
      </c>
      <c r="AG291" s="136">
        <f t="shared" si="163"/>
        <v>0.26</v>
      </c>
      <c r="AH291" s="168">
        <f t="shared" si="168"/>
        <v>9.5238095238095344E-2</v>
      </c>
      <c r="AI291" s="212">
        <f t="shared" si="169"/>
        <v>7.9136690647481966E-2</v>
      </c>
      <c r="AJ291" s="212">
        <f t="shared" si="170"/>
        <v>-1.6101404590613377E-2</v>
      </c>
    </row>
    <row r="292" spans="1:36" ht="12.95" customHeight="1" x14ac:dyDescent="0.2">
      <c r="A292" s="105">
        <f>IF(H288&lt;19%,0.05,0.1)</f>
        <v>0.1</v>
      </c>
      <c r="B292" s="106">
        <f t="shared" si="167"/>
        <v>600</v>
      </c>
      <c r="C292" s="28">
        <v>8970490</v>
      </c>
      <c r="D292" s="113">
        <f t="shared" si="174"/>
        <v>600</v>
      </c>
      <c r="E292" s="180"/>
      <c r="F292" s="155" t="s">
        <v>422</v>
      </c>
      <c r="G292" s="43">
        <v>20</v>
      </c>
      <c r="H292" s="60">
        <v>0.26</v>
      </c>
      <c r="I292" s="46">
        <v>17</v>
      </c>
      <c r="J292" s="53">
        <f t="shared" si="177"/>
        <v>12</v>
      </c>
      <c r="K292" s="56">
        <f t="shared" si="178"/>
        <v>20</v>
      </c>
      <c r="L292" s="57">
        <f t="shared" si="179"/>
        <v>25</v>
      </c>
      <c r="M292" s="58">
        <f t="shared" si="180"/>
        <v>0.17</v>
      </c>
      <c r="N292" s="38">
        <f t="shared" si="171"/>
        <v>681</v>
      </c>
      <c r="O292" s="63">
        <f t="shared" si="175"/>
        <v>-81</v>
      </c>
      <c r="P292" s="64">
        <f t="shared" si="176"/>
        <v>-0.13500000000000001</v>
      </c>
      <c r="Q292" s="33"/>
      <c r="S292" s="117">
        <f t="shared" ref="S292:S337" si="184">T292-AD293</f>
        <v>-2</v>
      </c>
      <c r="T292" s="117">
        <f t="shared" si="162"/>
        <v>8970490</v>
      </c>
      <c r="U292" s="151" t="s">
        <v>1002</v>
      </c>
      <c r="V292" s="152">
        <v>20</v>
      </c>
      <c r="W292" s="6">
        <v>20</v>
      </c>
      <c r="Y292" s="302">
        <f t="shared" si="172"/>
        <v>529</v>
      </c>
      <c r="Z292" s="302"/>
      <c r="AA292" s="169">
        <f t="shared" si="166"/>
        <v>1.2</v>
      </c>
      <c r="AB292" s="168">
        <f t="shared" si="173"/>
        <v>0.13421550094517953</v>
      </c>
      <c r="AC292" s="209">
        <f t="shared" si="183"/>
        <v>600</v>
      </c>
      <c r="AD292" s="151" t="s">
        <v>1002</v>
      </c>
      <c r="AE292" s="205">
        <v>20</v>
      </c>
      <c r="AF292" s="206">
        <v>21</v>
      </c>
      <c r="AG292" s="136">
        <f t="shared" si="163"/>
        <v>0.26</v>
      </c>
      <c r="AH292" s="168">
        <f t="shared" si="168"/>
        <v>5.0000000000000044E-2</v>
      </c>
      <c r="AI292" s="212">
        <f t="shared" si="169"/>
        <v>0.13421550094517953</v>
      </c>
      <c r="AJ292" s="212">
        <f t="shared" si="170"/>
        <v>8.4215500945179489E-2</v>
      </c>
    </row>
    <row r="293" spans="1:36" ht="12.95" customHeight="1" x14ac:dyDescent="0.2">
      <c r="A293" s="105">
        <f>IF(H289&lt;19%,0.05,0.1)</f>
        <v>0.1</v>
      </c>
      <c r="B293" s="106">
        <f t="shared" si="167"/>
        <v>500</v>
      </c>
      <c r="C293" s="28">
        <v>8970492</v>
      </c>
      <c r="D293" s="113">
        <f t="shared" si="174"/>
        <v>500</v>
      </c>
      <c r="E293" s="180"/>
      <c r="F293" s="155" t="s">
        <v>423</v>
      </c>
      <c r="G293" s="43">
        <v>20</v>
      </c>
      <c r="H293" s="60">
        <v>0.26</v>
      </c>
      <c r="I293" s="46">
        <v>11</v>
      </c>
      <c r="J293" s="53">
        <f t="shared" si="177"/>
        <v>12</v>
      </c>
      <c r="K293" s="56">
        <f t="shared" si="178"/>
        <v>20</v>
      </c>
      <c r="L293" s="57">
        <f t="shared" si="179"/>
        <v>25</v>
      </c>
      <c r="M293" s="58">
        <f t="shared" si="180"/>
        <v>0.11</v>
      </c>
      <c r="N293" s="38">
        <f t="shared" si="171"/>
        <v>557</v>
      </c>
      <c r="O293" s="63">
        <f t="shared" si="175"/>
        <v>-57</v>
      </c>
      <c r="P293" s="64">
        <f t="shared" si="176"/>
        <v>-0.114</v>
      </c>
      <c r="Q293" s="33"/>
      <c r="S293" s="117">
        <f t="shared" si="184"/>
        <v>-3</v>
      </c>
      <c r="T293" s="117">
        <f t="shared" si="162"/>
        <v>8970492</v>
      </c>
      <c r="U293" s="151" t="s">
        <v>1003</v>
      </c>
      <c r="V293" s="152">
        <v>20</v>
      </c>
      <c r="W293" s="6">
        <v>14</v>
      </c>
      <c r="Y293" s="302">
        <f t="shared" si="172"/>
        <v>370</v>
      </c>
      <c r="Z293" s="302"/>
      <c r="AA293" s="169">
        <v>1.2</v>
      </c>
      <c r="AB293" s="168">
        <f t="shared" si="173"/>
        <v>0.35135135135135132</v>
      </c>
      <c r="AC293" s="209">
        <f t="shared" si="183"/>
        <v>500</v>
      </c>
      <c r="AD293" s="151" t="s">
        <v>1003</v>
      </c>
      <c r="AE293" s="205">
        <v>20</v>
      </c>
      <c r="AF293" s="206">
        <v>16</v>
      </c>
      <c r="AG293" s="136">
        <f t="shared" si="163"/>
        <v>0.26</v>
      </c>
      <c r="AH293" s="168">
        <f t="shared" si="168"/>
        <v>0.14285714285714279</v>
      </c>
      <c r="AI293" s="212">
        <f t="shared" si="169"/>
        <v>0.35135135135135132</v>
      </c>
      <c r="AJ293" s="212">
        <f t="shared" si="170"/>
        <v>0.20849420849420852</v>
      </c>
    </row>
    <row r="294" spans="1:36" ht="12.95" customHeight="1" x14ac:dyDescent="0.2">
      <c r="A294" s="105">
        <f>IF(H290&lt;19%,0.05,0.1)</f>
        <v>0.1</v>
      </c>
      <c r="B294" s="106">
        <f t="shared" si="167"/>
        <v>1500</v>
      </c>
      <c r="C294" s="28">
        <v>8970495</v>
      </c>
      <c r="D294" s="113">
        <f t="shared" si="174"/>
        <v>1500</v>
      </c>
      <c r="E294" s="180"/>
      <c r="F294" s="155" t="s">
        <v>379</v>
      </c>
      <c r="G294" s="43">
        <v>20</v>
      </c>
      <c r="H294" s="60">
        <v>0.26</v>
      </c>
      <c r="I294" s="46">
        <v>47</v>
      </c>
      <c r="J294" s="53">
        <f t="shared" si="177"/>
        <v>12</v>
      </c>
      <c r="K294" s="56">
        <f t="shared" si="178"/>
        <v>20</v>
      </c>
      <c r="L294" s="57">
        <f t="shared" si="179"/>
        <v>25</v>
      </c>
      <c r="M294" s="58">
        <f t="shared" si="180"/>
        <v>0.47</v>
      </c>
      <c r="N294" s="38">
        <f t="shared" si="171"/>
        <v>1300</v>
      </c>
      <c r="O294" s="63">
        <f t="shared" si="175"/>
        <v>200</v>
      </c>
      <c r="P294" s="64">
        <f t="shared" si="176"/>
        <v>0.13333333333333333</v>
      </c>
      <c r="Q294" s="33"/>
      <c r="S294" s="117">
        <f t="shared" si="184"/>
        <v>-1</v>
      </c>
      <c r="T294" s="117">
        <f t="shared" ref="T294:T360" si="185">C294</f>
        <v>8970495</v>
      </c>
      <c r="U294" s="151" t="s">
        <v>1004</v>
      </c>
      <c r="V294" s="152">
        <v>20</v>
      </c>
      <c r="W294" s="6">
        <v>52</v>
      </c>
      <c r="Y294" s="302">
        <f t="shared" si="172"/>
        <v>1377</v>
      </c>
      <c r="Z294" s="302"/>
      <c r="AA294" s="169">
        <v>1.1000000000000001</v>
      </c>
      <c r="AB294" s="168">
        <f t="shared" si="173"/>
        <v>8.9324618736383421E-2</v>
      </c>
      <c r="AC294" s="209">
        <f>CEILING((AF294*$AD$9),100)-0</f>
        <v>1500</v>
      </c>
      <c r="AD294" s="151" t="s">
        <v>1004</v>
      </c>
      <c r="AE294" s="205">
        <v>20</v>
      </c>
      <c r="AF294" s="206">
        <v>57</v>
      </c>
      <c r="AG294" s="136">
        <f t="shared" si="163"/>
        <v>0.26</v>
      </c>
      <c r="AH294" s="168">
        <f t="shared" si="168"/>
        <v>9.6153846153846256E-2</v>
      </c>
      <c r="AI294" s="212">
        <f t="shared" si="169"/>
        <v>8.9324618736383421E-2</v>
      </c>
      <c r="AJ294" s="212">
        <f t="shared" si="170"/>
        <v>-6.8292274174628353E-3</v>
      </c>
    </row>
    <row r="295" spans="1:36" ht="12.95" customHeight="1" x14ac:dyDescent="0.2">
      <c r="A295" s="105">
        <f t="shared" si="181"/>
        <v>0.1</v>
      </c>
      <c r="B295" s="106">
        <f t="shared" si="167"/>
        <v>2300</v>
      </c>
      <c r="C295" s="28">
        <v>8970496</v>
      </c>
      <c r="D295" s="113">
        <f t="shared" si="174"/>
        <v>2300</v>
      </c>
      <c r="E295" s="180"/>
      <c r="F295" s="155" t="s">
        <v>380</v>
      </c>
      <c r="G295" s="43">
        <v>20</v>
      </c>
      <c r="H295" s="60">
        <v>0.26</v>
      </c>
      <c r="I295" s="46">
        <v>74</v>
      </c>
      <c r="J295" s="53">
        <f t="shared" si="177"/>
        <v>12</v>
      </c>
      <c r="K295" s="56">
        <f t="shared" si="178"/>
        <v>20</v>
      </c>
      <c r="L295" s="57">
        <f t="shared" si="179"/>
        <v>25</v>
      </c>
      <c r="M295" s="58">
        <f t="shared" si="180"/>
        <v>0.74</v>
      </c>
      <c r="N295" s="38">
        <f t="shared" si="171"/>
        <v>1857</v>
      </c>
      <c r="O295" s="63">
        <f t="shared" si="175"/>
        <v>443</v>
      </c>
      <c r="P295" s="64">
        <f t="shared" si="176"/>
        <v>0.19260869565217392</v>
      </c>
      <c r="Q295" s="33"/>
      <c r="S295" s="117">
        <f t="shared" si="184"/>
        <v>-1</v>
      </c>
      <c r="T295" s="117">
        <f t="shared" si="185"/>
        <v>8970496</v>
      </c>
      <c r="U295" s="151" t="s">
        <v>1005</v>
      </c>
      <c r="V295" s="152">
        <v>20</v>
      </c>
      <c r="W295" s="6">
        <v>82</v>
      </c>
      <c r="Y295" s="302">
        <f t="shared" si="172"/>
        <v>2172</v>
      </c>
      <c r="Z295" s="302"/>
      <c r="AA295" s="169">
        <v>1.1000000000000001</v>
      </c>
      <c r="AB295" s="168">
        <f t="shared" si="173"/>
        <v>5.8931860036832484E-2</v>
      </c>
      <c r="AC295" s="209">
        <f>CEILING((AF295*$AD$9),100)-0</f>
        <v>2300</v>
      </c>
      <c r="AD295" s="151" t="s">
        <v>1005</v>
      </c>
      <c r="AE295" s="205">
        <v>20</v>
      </c>
      <c r="AF295" s="206">
        <v>88</v>
      </c>
      <c r="AG295" s="136">
        <f t="shared" si="163"/>
        <v>0.26</v>
      </c>
      <c r="AH295" s="168">
        <f t="shared" si="168"/>
        <v>7.3170731707317138E-2</v>
      </c>
      <c r="AI295" s="212">
        <f t="shared" si="169"/>
        <v>5.8931860036832484E-2</v>
      </c>
      <c r="AJ295" s="212">
        <f t="shared" si="170"/>
        <v>-1.4238871670484654E-2</v>
      </c>
    </row>
    <row r="296" spans="1:36" ht="12.95" customHeight="1" x14ac:dyDescent="0.2">
      <c r="A296" s="105">
        <f t="shared" si="181"/>
        <v>0.1</v>
      </c>
      <c r="B296" s="106">
        <f t="shared" si="167"/>
        <v>2690</v>
      </c>
      <c r="C296" s="28">
        <v>8970497</v>
      </c>
      <c r="D296" s="113">
        <f t="shared" si="174"/>
        <v>2690</v>
      </c>
      <c r="E296" s="180"/>
      <c r="F296" s="155" t="s">
        <v>381</v>
      </c>
      <c r="G296" s="43">
        <v>20</v>
      </c>
      <c r="H296" s="60">
        <v>0.26</v>
      </c>
      <c r="I296" s="46">
        <v>88</v>
      </c>
      <c r="J296" s="53">
        <f t="shared" si="177"/>
        <v>12</v>
      </c>
      <c r="K296" s="56">
        <f t="shared" si="178"/>
        <v>20</v>
      </c>
      <c r="L296" s="57">
        <f t="shared" si="179"/>
        <v>25</v>
      </c>
      <c r="M296" s="58">
        <f t="shared" si="180"/>
        <v>0.88</v>
      </c>
      <c r="N296" s="38">
        <f t="shared" si="171"/>
        <v>2145</v>
      </c>
      <c r="O296" s="63">
        <f t="shared" si="175"/>
        <v>545</v>
      </c>
      <c r="P296" s="64">
        <f t="shared" si="176"/>
        <v>0.20260223048327136</v>
      </c>
      <c r="Q296" s="33"/>
      <c r="S296" s="117">
        <f t="shared" si="184"/>
        <v>-5</v>
      </c>
      <c r="T296" s="117">
        <f t="shared" si="185"/>
        <v>8970497</v>
      </c>
      <c r="U296" s="151" t="s">
        <v>1006</v>
      </c>
      <c r="V296" s="152">
        <v>20</v>
      </c>
      <c r="W296" s="6">
        <v>96</v>
      </c>
      <c r="Y296" s="302">
        <f t="shared" si="172"/>
        <v>2543</v>
      </c>
      <c r="Z296" s="302"/>
      <c r="AA296" s="169">
        <v>1.05</v>
      </c>
      <c r="AB296" s="168">
        <f t="shared" si="173"/>
        <v>5.7805741250491538E-2</v>
      </c>
      <c r="AC296" s="209">
        <f t="shared" ref="AC296:AC297" si="186">CEILING((AF296*$AD$9),100)-10</f>
        <v>2690</v>
      </c>
      <c r="AD296" s="151" t="s">
        <v>1006</v>
      </c>
      <c r="AE296" s="205">
        <v>20</v>
      </c>
      <c r="AF296" s="206">
        <v>104</v>
      </c>
      <c r="AG296" s="136">
        <f t="shared" si="163"/>
        <v>0.26</v>
      </c>
      <c r="AH296" s="168">
        <f t="shared" si="168"/>
        <v>8.3333333333333259E-2</v>
      </c>
      <c r="AI296" s="212">
        <f t="shared" si="169"/>
        <v>5.7805741250491538E-2</v>
      </c>
      <c r="AJ296" s="212">
        <f t="shared" si="170"/>
        <v>-2.5527592082841721E-2</v>
      </c>
    </row>
    <row r="297" spans="1:36" ht="12.95" customHeight="1" x14ac:dyDescent="0.2">
      <c r="A297" s="105">
        <f t="shared" si="181"/>
        <v>0.1</v>
      </c>
      <c r="B297" s="106">
        <f t="shared" si="167"/>
        <v>7990</v>
      </c>
      <c r="C297" s="28">
        <v>8970502</v>
      </c>
      <c r="D297" s="113">
        <f t="shared" si="174"/>
        <v>7990</v>
      </c>
      <c r="E297" s="180"/>
      <c r="F297" s="155" t="s">
        <v>23</v>
      </c>
      <c r="G297" s="43">
        <v>20</v>
      </c>
      <c r="H297" s="60">
        <v>0.26</v>
      </c>
      <c r="I297" s="46">
        <v>263</v>
      </c>
      <c r="J297" s="53">
        <f t="shared" si="177"/>
        <v>12</v>
      </c>
      <c r="K297" s="56">
        <f t="shared" si="178"/>
        <v>20</v>
      </c>
      <c r="L297" s="57">
        <f t="shared" si="179"/>
        <v>25</v>
      </c>
      <c r="M297" s="58">
        <f t="shared" si="180"/>
        <v>2.63</v>
      </c>
      <c r="N297" s="38">
        <f t="shared" si="171"/>
        <v>5755</v>
      </c>
      <c r="O297" s="63">
        <f t="shared" si="175"/>
        <v>2235</v>
      </c>
      <c r="P297" s="64">
        <f t="shared" si="176"/>
        <v>0.27972465581977474</v>
      </c>
      <c r="Q297" s="33"/>
      <c r="S297" s="117">
        <f t="shared" si="184"/>
        <v>-18</v>
      </c>
      <c r="T297" s="117">
        <f t="shared" si="185"/>
        <v>8970502</v>
      </c>
      <c r="U297" s="151" t="s">
        <v>1007</v>
      </c>
      <c r="V297" s="152">
        <v>20</v>
      </c>
      <c r="W297" s="6">
        <v>289</v>
      </c>
      <c r="Y297" s="302">
        <f t="shared" si="172"/>
        <v>7658</v>
      </c>
      <c r="Z297" s="302"/>
      <c r="AA297" s="169">
        <v>1.02</v>
      </c>
      <c r="AB297" s="168">
        <f t="shared" si="173"/>
        <v>4.3353355967615581E-2</v>
      </c>
      <c r="AC297" s="209">
        <f t="shared" si="186"/>
        <v>7990</v>
      </c>
      <c r="AD297" s="151" t="s">
        <v>1007</v>
      </c>
      <c r="AE297" s="205">
        <v>20</v>
      </c>
      <c r="AF297" s="206">
        <v>312</v>
      </c>
      <c r="AG297" s="136">
        <f t="shared" si="163"/>
        <v>0.26</v>
      </c>
      <c r="AH297" s="168">
        <f t="shared" si="168"/>
        <v>7.9584775086505299E-2</v>
      </c>
      <c r="AI297" s="212">
        <f t="shared" si="169"/>
        <v>4.3353355967615581E-2</v>
      </c>
      <c r="AJ297" s="212">
        <f t="shared" si="170"/>
        <v>-3.6231419118889718E-2</v>
      </c>
    </row>
    <row r="298" spans="1:36" ht="12.95" customHeight="1" x14ac:dyDescent="0.2">
      <c r="A298" s="105">
        <f t="shared" si="181"/>
        <v>0.1</v>
      </c>
      <c r="B298" s="106">
        <f t="shared" si="167"/>
        <v>11200</v>
      </c>
      <c r="C298" s="28">
        <v>8970520</v>
      </c>
      <c r="D298" s="108">
        <f t="shared" ref="D298" si="187">CEILING(IF(B298&lt;10000,B298,B298*0.98),100)-100</f>
        <v>10900</v>
      </c>
      <c r="E298" s="229"/>
      <c r="F298" s="184" t="s">
        <v>187</v>
      </c>
      <c r="G298" s="43">
        <v>20</v>
      </c>
      <c r="H298" s="60">
        <v>0.26</v>
      </c>
      <c r="I298" s="46">
        <v>376</v>
      </c>
      <c r="J298" s="53">
        <f t="shared" si="177"/>
        <v>12</v>
      </c>
      <c r="K298" s="56">
        <f t="shared" si="178"/>
        <v>20</v>
      </c>
      <c r="L298" s="57">
        <f t="shared" si="179"/>
        <v>25</v>
      </c>
      <c r="M298" s="58">
        <f t="shared" si="180"/>
        <v>3.76</v>
      </c>
      <c r="N298" s="38">
        <f t="shared" si="171"/>
        <v>8085</v>
      </c>
      <c r="O298" s="63">
        <f t="shared" si="175"/>
        <v>3115</v>
      </c>
      <c r="P298" s="64">
        <f t="shared" si="176"/>
        <v>0.27812500000000001</v>
      </c>
      <c r="Q298" s="33"/>
      <c r="S298" s="117">
        <f t="shared" si="184"/>
        <v>-2</v>
      </c>
      <c r="T298" s="117">
        <f t="shared" si="185"/>
        <v>8970520</v>
      </c>
      <c r="U298" s="151" t="s">
        <v>1008</v>
      </c>
      <c r="V298" s="152">
        <v>20</v>
      </c>
      <c r="W298" s="6">
        <v>411</v>
      </c>
      <c r="Y298" s="302">
        <f t="shared" si="172"/>
        <v>10891</v>
      </c>
      <c r="Z298" s="302"/>
      <c r="AA298" s="169">
        <f t="shared" si="166"/>
        <v>1.02</v>
      </c>
      <c r="AB298" s="168">
        <f t="shared" si="173"/>
        <v>2.8372050316775255E-2</v>
      </c>
      <c r="AC298" s="209">
        <f t="shared" ref="AC298:AC300" si="188">CEILING((AF298*$AD$9),100)-100</f>
        <v>11200</v>
      </c>
      <c r="AD298" s="151" t="s">
        <v>1008</v>
      </c>
      <c r="AE298" s="205">
        <v>20</v>
      </c>
      <c r="AF298" s="206">
        <v>442</v>
      </c>
      <c r="AG298" s="136">
        <f t="shared" si="163"/>
        <v>0.26</v>
      </c>
      <c r="AH298" s="168">
        <f t="shared" si="168"/>
        <v>7.5425790754257926E-2</v>
      </c>
      <c r="AI298" s="212">
        <f t="shared" si="169"/>
        <v>2.8372050316775255E-2</v>
      </c>
      <c r="AJ298" s="212">
        <f t="shared" si="170"/>
        <v>-4.7053740437482672E-2</v>
      </c>
    </row>
    <row r="299" spans="1:36" ht="12.95" customHeight="1" x14ac:dyDescent="0.2">
      <c r="A299" s="105">
        <f t="shared" si="181"/>
        <v>0.1</v>
      </c>
      <c r="B299" s="106">
        <f t="shared" si="167"/>
        <v>24000</v>
      </c>
      <c r="C299" s="28">
        <v>8970522</v>
      </c>
      <c r="D299" s="108">
        <f t="shared" ref="D299:D325" si="189">CEILING(IF(B299&lt;10000,B299,B299*0.98),100)-100</f>
        <v>23500</v>
      </c>
      <c r="E299" s="180"/>
      <c r="F299" s="155" t="s">
        <v>188</v>
      </c>
      <c r="G299" s="43">
        <v>20</v>
      </c>
      <c r="H299" s="60">
        <v>0.26</v>
      </c>
      <c r="I299" s="46">
        <v>802</v>
      </c>
      <c r="J299" s="53">
        <f t="shared" si="177"/>
        <v>20</v>
      </c>
      <c r="K299" s="56">
        <f t="shared" si="178"/>
        <v>20</v>
      </c>
      <c r="L299" s="57">
        <f t="shared" si="179"/>
        <v>25</v>
      </c>
      <c r="M299" s="58">
        <f t="shared" si="180"/>
        <v>8.02</v>
      </c>
      <c r="N299" s="38">
        <f t="shared" si="171"/>
        <v>17092</v>
      </c>
      <c r="O299" s="63">
        <f t="shared" si="175"/>
        <v>6908</v>
      </c>
      <c r="P299" s="64">
        <f t="shared" si="176"/>
        <v>0.28783333333333333</v>
      </c>
      <c r="Q299" s="33"/>
      <c r="S299" s="117">
        <f t="shared" si="184"/>
        <v>-2</v>
      </c>
      <c r="T299" s="117">
        <f t="shared" si="185"/>
        <v>8970522</v>
      </c>
      <c r="U299" s="151" t="s">
        <v>1009</v>
      </c>
      <c r="V299" s="152">
        <v>20</v>
      </c>
      <c r="W299" s="6">
        <v>877</v>
      </c>
      <c r="Y299" s="302">
        <f t="shared" si="172"/>
        <v>23240</v>
      </c>
      <c r="Z299" s="302"/>
      <c r="AA299" s="169">
        <f t="shared" si="166"/>
        <v>1.02</v>
      </c>
      <c r="AB299" s="168">
        <f t="shared" si="173"/>
        <v>3.2702237521514688E-2</v>
      </c>
      <c r="AC299" s="209">
        <f t="shared" si="188"/>
        <v>24000</v>
      </c>
      <c r="AD299" s="151" t="s">
        <v>1009</v>
      </c>
      <c r="AE299" s="205">
        <v>20</v>
      </c>
      <c r="AF299" s="206">
        <v>944</v>
      </c>
      <c r="AG299" s="136">
        <f t="shared" si="163"/>
        <v>0.26</v>
      </c>
      <c r="AH299" s="168">
        <f t="shared" si="168"/>
        <v>7.6396807297605562E-2</v>
      </c>
      <c r="AI299" s="212">
        <f t="shared" si="169"/>
        <v>3.2702237521514688E-2</v>
      </c>
      <c r="AJ299" s="212">
        <f t="shared" si="170"/>
        <v>-4.3694569776090875E-2</v>
      </c>
    </row>
    <row r="300" spans="1:36" ht="12.95" customHeight="1" x14ac:dyDescent="0.2">
      <c r="A300" s="105">
        <f t="shared" si="181"/>
        <v>0.1</v>
      </c>
      <c r="B300" s="106">
        <f t="shared" si="167"/>
        <v>35700</v>
      </c>
      <c r="C300" s="28">
        <v>8970524</v>
      </c>
      <c r="D300" s="108">
        <f t="shared" si="189"/>
        <v>34900</v>
      </c>
      <c r="E300" s="180"/>
      <c r="F300" s="155" t="s">
        <v>189</v>
      </c>
      <c r="G300" s="43">
        <v>20</v>
      </c>
      <c r="H300" s="60">
        <v>0.26</v>
      </c>
      <c r="I300" s="46">
        <v>1182</v>
      </c>
      <c r="J300" s="53">
        <f t="shared" si="177"/>
        <v>20</v>
      </c>
      <c r="K300" s="56">
        <f t="shared" si="178"/>
        <v>20</v>
      </c>
      <c r="L300" s="57">
        <f t="shared" si="179"/>
        <v>25</v>
      </c>
      <c r="M300" s="58">
        <f t="shared" si="180"/>
        <v>11.82</v>
      </c>
      <c r="N300" s="38">
        <f t="shared" si="171"/>
        <v>24929</v>
      </c>
      <c r="O300" s="63">
        <f t="shared" si="175"/>
        <v>10771</v>
      </c>
      <c r="P300" s="64">
        <f t="shared" si="176"/>
        <v>0.30170868347338936</v>
      </c>
      <c r="Q300" s="33"/>
      <c r="S300" s="117">
        <f t="shared" si="184"/>
        <v>-77</v>
      </c>
      <c r="T300" s="117">
        <f t="shared" si="185"/>
        <v>8970524</v>
      </c>
      <c r="U300" s="151" t="s">
        <v>1010</v>
      </c>
      <c r="V300" s="152">
        <v>20</v>
      </c>
      <c r="W300" s="6">
        <v>1303</v>
      </c>
      <c r="Y300" s="302">
        <f t="shared" si="172"/>
        <v>34529</v>
      </c>
      <c r="Z300" s="302"/>
      <c r="AA300" s="169">
        <f t="shared" si="166"/>
        <v>1.02</v>
      </c>
      <c r="AB300" s="168">
        <f t="shared" si="173"/>
        <v>3.3913521967042115E-2</v>
      </c>
      <c r="AC300" s="209">
        <f t="shared" si="188"/>
        <v>35700</v>
      </c>
      <c r="AD300" s="151" t="s">
        <v>1010</v>
      </c>
      <c r="AE300" s="205">
        <v>20</v>
      </c>
      <c r="AF300" s="206">
        <v>1402</v>
      </c>
      <c r="AG300" s="136">
        <f t="shared" si="163"/>
        <v>0.26</v>
      </c>
      <c r="AH300" s="168">
        <f t="shared" si="168"/>
        <v>7.5978511128165671E-2</v>
      </c>
      <c r="AI300" s="212">
        <f t="shared" si="169"/>
        <v>3.3913521967042115E-2</v>
      </c>
      <c r="AJ300" s="212">
        <f t="shared" si="170"/>
        <v>-4.2064989161123556E-2</v>
      </c>
    </row>
    <row r="301" spans="1:36" ht="12.95" customHeight="1" x14ac:dyDescent="0.2">
      <c r="A301" s="105">
        <f t="shared" si="181"/>
        <v>0.1</v>
      </c>
      <c r="B301" s="106">
        <f t="shared" si="167"/>
        <v>600</v>
      </c>
      <c r="C301" s="28">
        <v>8970601</v>
      </c>
      <c r="D301" s="113">
        <f t="shared" ref="D301:D311" si="190">B301</f>
        <v>600</v>
      </c>
      <c r="E301" s="180"/>
      <c r="F301" s="155" t="s">
        <v>63</v>
      </c>
      <c r="G301" s="43">
        <v>20</v>
      </c>
      <c r="H301" s="60">
        <v>0.26</v>
      </c>
      <c r="I301" s="46">
        <v>19</v>
      </c>
      <c r="J301" s="53">
        <f t="shared" si="177"/>
        <v>12</v>
      </c>
      <c r="K301" s="56">
        <f t="shared" si="178"/>
        <v>20</v>
      </c>
      <c r="L301" s="57">
        <f t="shared" si="179"/>
        <v>25</v>
      </c>
      <c r="M301" s="58">
        <f t="shared" si="180"/>
        <v>0.19</v>
      </c>
      <c r="N301" s="38">
        <f t="shared" si="171"/>
        <v>722</v>
      </c>
      <c r="O301" s="63">
        <f t="shared" si="175"/>
        <v>-122</v>
      </c>
      <c r="P301" s="64">
        <f t="shared" si="176"/>
        <v>-0.20333333333333334</v>
      </c>
      <c r="Q301" s="33"/>
      <c r="S301" s="117">
        <f t="shared" si="184"/>
        <v>-1</v>
      </c>
      <c r="T301" s="117">
        <f t="shared" si="185"/>
        <v>8970601</v>
      </c>
      <c r="U301" s="151" t="s">
        <v>1011</v>
      </c>
      <c r="V301" s="152">
        <v>20</v>
      </c>
      <c r="W301" s="6">
        <v>22</v>
      </c>
      <c r="Y301" s="302">
        <f t="shared" si="172"/>
        <v>582</v>
      </c>
      <c r="Z301" s="302"/>
      <c r="AA301" s="169">
        <v>1.2</v>
      </c>
      <c r="AB301" s="168">
        <f t="shared" si="173"/>
        <v>3.0927835051546282E-2</v>
      </c>
      <c r="AC301" s="209">
        <f>CEILING((AF301*$AD$9),100)-0</f>
        <v>600</v>
      </c>
      <c r="AD301" s="151" t="s">
        <v>1011</v>
      </c>
      <c r="AE301" s="205">
        <v>20</v>
      </c>
      <c r="AF301" s="206">
        <v>23</v>
      </c>
      <c r="AG301" s="136">
        <f t="shared" si="163"/>
        <v>0.26</v>
      </c>
      <c r="AH301" s="168">
        <f t="shared" si="168"/>
        <v>4.5454545454545414E-2</v>
      </c>
      <c r="AI301" s="212">
        <f t="shared" si="169"/>
        <v>3.0927835051546282E-2</v>
      </c>
      <c r="AJ301" s="212">
        <f t="shared" si="170"/>
        <v>-1.4526710402999132E-2</v>
      </c>
    </row>
    <row r="302" spans="1:36" ht="12.95" customHeight="1" x14ac:dyDescent="0.2">
      <c r="A302" s="105">
        <f t="shared" si="181"/>
        <v>0.1</v>
      </c>
      <c r="B302" s="106">
        <f t="shared" si="167"/>
        <v>700</v>
      </c>
      <c r="C302" s="28">
        <v>8970602</v>
      </c>
      <c r="D302" s="113">
        <f t="shared" si="190"/>
        <v>700</v>
      </c>
      <c r="E302" s="180"/>
      <c r="F302" s="155" t="s">
        <v>64</v>
      </c>
      <c r="G302" s="43">
        <v>20</v>
      </c>
      <c r="H302" s="60">
        <v>0.26</v>
      </c>
      <c r="I302" s="46">
        <v>20</v>
      </c>
      <c r="J302" s="53">
        <f t="shared" si="177"/>
        <v>12</v>
      </c>
      <c r="K302" s="56">
        <f t="shared" si="178"/>
        <v>20</v>
      </c>
      <c r="L302" s="57">
        <f t="shared" si="179"/>
        <v>25</v>
      </c>
      <c r="M302" s="58">
        <f t="shared" si="180"/>
        <v>0.2</v>
      </c>
      <c r="N302" s="38">
        <f t="shared" si="171"/>
        <v>743</v>
      </c>
      <c r="O302" s="63">
        <f t="shared" si="175"/>
        <v>-43</v>
      </c>
      <c r="P302" s="64">
        <f t="shared" si="176"/>
        <v>-6.142857142857143E-2</v>
      </c>
      <c r="Q302" s="33"/>
      <c r="S302" s="117">
        <f t="shared" si="184"/>
        <v>-1</v>
      </c>
      <c r="T302" s="117">
        <f t="shared" si="185"/>
        <v>8970602</v>
      </c>
      <c r="U302" s="151" t="s">
        <v>1012</v>
      </c>
      <c r="V302" s="152">
        <v>20</v>
      </c>
      <c r="W302" s="6">
        <v>23</v>
      </c>
      <c r="Y302" s="302">
        <f t="shared" si="172"/>
        <v>609</v>
      </c>
      <c r="Z302" s="302"/>
      <c r="AA302" s="169">
        <v>1.1000000000000001</v>
      </c>
      <c r="AB302" s="168">
        <f t="shared" si="173"/>
        <v>0.14942528735632177</v>
      </c>
      <c r="AC302" s="209">
        <f t="shared" ref="AC302:AC304" si="191">CEILING((AF302*$AD$9),100)-0</f>
        <v>700</v>
      </c>
      <c r="AD302" s="151" t="s">
        <v>1012</v>
      </c>
      <c r="AE302" s="205">
        <v>20</v>
      </c>
      <c r="AF302" s="206">
        <v>25</v>
      </c>
      <c r="AG302" s="136">
        <f t="shared" si="163"/>
        <v>0.26</v>
      </c>
      <c r="AH302" s="168">
        <f t="shared" si="168"/>
        <v>8.6956521739130377E-2</v>
      </c>
      <c r="AI302" s="212">
        <f t="shared" si="169"/>
        <v>0.14942528735632177</v>
      </c>
      <c r="AJ302" s="212">
        <f t="shared" si="170"/>
        <v>6.2468765617191391E-2</v>
      </c>
    </row>
    <row r="303" spans="1:36" ht="12.95" customHeight="1" x14ac:dyDescent="0.2">
      <c r="A303" s="105">
        <f t="shared" si="181"/>
        <v>0.1</v>
      </c>
      <c r="B303" s="106">
        <f t="shared" si="167"/>
        <v>700</v>
      </c>
      <c r="C303" s="28">
        <v>8970603</v>
      </c>
      <c r="D303" s="113">
        <f t="shared" si="190"/>
        <v>700</v>
      </c>
      <c r="E303" s="180"/>
      <c r="F303" s="155" t="s">
        <v>65</v>
      </c>
      <c r="G303" s="43">
        <v>20</v>
      </c>
      <c r="H303" s="60">
        <v>0.26</v>
      </c>
      <c r="I303" s="46">
        <v>22</v>
      </c>
      <c r="J303" s="53">
        <f t="shared" si="177"/>
        <v>12</v>
      </c>
      <c r="K303" s="56">
        <f t="shared" si="178"/>
        <v>20</v>
      </c>
      <c r="L303" s="57">
        <f t="shared" si="179"/>
        <v>25</v>
      </c>
      <c r="M303" s="58">
        <f t="shared" si="180"/>
        <v>0.22</v>
      </c>
      <c r="N303" s="38">
        <f t="shared" si="171"/>
        <v>784</v>
      </c>
      <c r="O303" s="63">
        <f t="shared" si="175"/>
        <v>-84</v>
      </c>
      <c r="P303" s="64">
        <f t="shared" si="176"/>
        <v>-0.12</v>
      </c>
      <c r="Q303" s="33"/>
      <c r="S303" s="117">
        <f t="shared" si="184"/>
        <v>-1</v>
      </c>
      <c r="T303" s="117">
        <f t="shared" si="185"/>
        <v>8970603</v>
      </c>
      <c r="U303" s="151" t="s">
        <v>1013</v>
      </c>
      <c r="V303" s="152">
        <v>20</v>
      </c>
      <c r="W303" s="6">
        <v>25</v>
      </c>
      <c r="Y303" s="302">
        <f t="shared" si="172"/>
        <v>662</v>
      </c>
      <c r="Z303" s="302"/>
      <c r="AA303" s="169">
        <v>1.1000000000000001</v>
      </c>
      <c r="AB303" s="168">
        <f t="shared" si="173"/>
        <v>5.7401812688821829E-2</v>
      </c>
      <c r="AC303" s="209">
        <f t="shared" si="191"/>
        <v>700</v>
      </c>
      <c r="AD303" s="151" t="s">
        <v>1013</v>
      </c>
      <c r="AE303" s="205">
        <v>20</v>
      </c>
      <c r="AF303" s="206">
        <v>27</v>
      </c>
      <c r="AG303" s="136">
        <f t="shared" si="163"/>
        <v>0.26</v>
      </c>
      <c r="AH303" s="168">
        <f t="shared" si="168"/>
        <v>8.0000000000000071E-2</v>
      </c>
      <c r="AI303" s="212">
        <f t="shared" si="169"/>
        <v>5.7401812688821829E-2</v>
      </c>
      <c r="AJ303" s="212">
        <f t="shared" si="170"/>
        <v>-2.2598187311178242E-2</v>
      </c>
    </row>
    <row r="304" spans="1:36" ht="12.95" customHeight="1" x14ac:dyDescent="0.2">
      <c r="A304" s="105">
        <f t="shared" si="181"/>
        <v>0.1</v>
      </c>
      <c r="B304" s="106">
        <f t="shared" si="167"/>
        <v>800</v>
      </c>
      <c r="C304" s="28">
        <v>8970604</v>
      </c>
      <c r="D304" s="113">
        <f t="shared" si="190"/>
        <v>800</v>
      </c>
      <c r="E304" s="180"/>
      <c r="F304" s="155" t="s">
        <v>66</v>
      </c>
      <c r="G304" s="43">
        <v>20</v>
      </c>
      <c r="H304" s="60">
        <v>0.26</v>
      </c>
      <c r="I304" s="46">
        <v>24</v>
      </c>
      <c r="J304" s="53">
        <f t="shared" si="177"/>
        <v>12</v>
      </c>
      <c r="K304" s="56">
        <f t="shared" si="178"/>
        <v>20</v>
      </c>
      <c r="L304" s="57">
        <f t="shared" si="179"/>
        <v>25</v>
      </c>
      <c r="M304" s="58">
        <f t="shared" si="180"/>
        <v>0.24</v>
      </c>
      <c r="N304" s="38">
        <f t="shared" si="171"/>
        <v>825</v>
      </c>
      <c r="O304" s="63">
        <f t="shared" si="175"/>
        <v>-25</v>
      </c>
      <c r="P304" s="64">
        <f t="shared" si="176"/>
        <v>-3.125E-2</v>
      </c>
      <c r="Q304" s="33"/>
      <c r="S304" s="117">
        <f t="shared" si="184"/>
        <v>-2</v>
      </c>
      <c r="T304" s="117">
        <f t="shared" si="185"/>
        <v>8970604</v>
      </c>
      <c r="U304" s="151" t="s">
        <v>1014</v>
      </c>
      <c r="V304" s="152">
        <v>20</v>
      </c>
      <c r="W304" s="6">
        <v>27</v>
      </c>
      <c r="Y304" s="302">
        <f t="shared" si="172"/>
        <v>715</v>
      </c>
      <c r="Z304" s="302"/>
      <c r="AA304" s="169">
        <f t="shared" si="166"/>
        <v>1.1000000000000001</v>
      </c>
      <c r="AB304" s="168">
        <f t="shared" si="173"/>
        <v>0.11888111888111896</v>
      </c>
      <c r="AC304" s="209">
        <f t="shared" si="191"/>
        <v>800</v>
      </c>
      <c r="AD304" s="151" t="s">
        <v>1014</v>
      </c>
      <c r="AE304" s="205">
        <v>20</v>
      </c>
      <c r="AF304" s="206">
        <v>30</v>
      </c>
      <c r="AG304" s="136">
        <f t="shared" si="163"/>
        <v>0.26</v>
      </c>
      <c r="AH304" s="168">
        <f t="shared" si="168"/>
        <v>0.11111111111111116</v>
      </c>
      <c r="AI304" s="212">
        <f t="shared" si="169"/>
        <v>0.11888111888111896</v>
      </c>
      <c r="AJ304" s="212">
        <f t="shared" si="170"/>
        <v>7.770007770007803E-3</v>
      </c>
    </row>
    <row r="305" spans="1:36" ht="12.95" customHeight="1" x14ac:dyDescent="0.2">
      <c r="A305" s="105">
        <f t="shared" si="181"/>
        <v>0.1</v>
      </c>
      <c r="B305" s="106">
        <f t="shared" si="167"/>
        <v>990</v>
      </c>
      <c r="C305" s="28">
        <v>8970606</v>
      </c>
      <c r="D305" s="113">
        <f t="shared" si="190"/>
        <v>990</v>
      </c>
      <c r="E305" s="180"/>
      <c r="F305" s="155" t="s">
        <v>67</v>
      </c>
      <c r="G305" s="43">
        <v>20</v>
      </c>
      <c r="H305" s="60">
        <v>0.26</v>
      </c>
      <c r="I305" s="46">
        <v>30</v>
      </c>
      <c r="J305" s="53">
        <f t="shared" si="177"/>
        <v>12</v>
      </c>
      <c r="K305" s="56">
        <f t="shared" si="178"/>
        <v>20</v>
      </c>
      <c r="L305" s="57">
        <f t="shared" si="179"/>
        <v>25</v>
      </c>
      <c r="M305" s="58">
        <f t="shared" si="180"/>
        <v>0.3</v>
      </c>
      <c r="N305" s="38">
        <f t="shared" si="171"/>
        <v>949</v>
      </c>
      <c r="O305" s="63">
        <f t="shared" si="175"/>
        <v>41</v>
      </c>
      <c r="P305" s="64">
        <f t="shared" si="176"/>
        <v>4.1414141414141417E-2</v>
      </c>
      <c r="Q305" s="33"/>
      <c r="S305" s="117">
        <f t="shared" si="184"/>
        <v>-1</v>
      </c>
      <c r="T305" s="117">
        <f t="shared" si="185"/>
        <v>8970606</v>
      </c>
      <c r="U305" s="151" t="s">
        <v>1015</v>
      </c>
      <c r="V305" s="152">
        <v>20</v>
      </c>
      <c r="W305" s="6">
        <v>33</v>
      </c>
      <c r="Y305" s="302">
        <f t="shared" si="172"/>
        <v>874</v>
      </c>
      <c r="Z305" s="302"/>
      <c r="AA305" s="169">
        <f t="shared" si="166"/>
        <v>1.1000000000000001</v>
      </c>
      <c r="AB305" s="168">
        <f t="shared" si="173"/>
        <v>0.13272311212814647</v>
      </c>
      <c r="AC305" s="209">
        <f t="shared" ref="AC305:AC311" si="192">CEILING((AF305*$AD$9),100)-10</f>
        <v>990</v>
      </c>
      <c r="AD305" s="151" t="s">
        <v>1015</v>
      </c>
      <c r="AE305" s="205">
        <v>20</v>
      </c>
      <c r="AF305" s="206">
        <v>36</v>
      </c>
      <c r="AG305" s="136">
        <f t="shared" si="163"/>
        <v>0.26</v>
      </c>
      <c r="AH305" s="168">
        <f t="shared" si="168"/>
        <v>9.0909090909090828E-2</v>
      </c>
      <c r="AI305" s="212">
        <f t="shared" si="169"/>
        <v>0.13272311212814647</v>
      </c>
      <c r="AJ305" s="212">
        <f t="shared" si="170"/>
        <v>4.1814021219055642E-2</v>
      </c>
    </row>
    <row r="306" spans="1:36" ht="12.95" customHeight="1" x14ac:dyDescent="0.2">
      <c r="A306" s="105">
        <f t="shared" si="181"/>
        <v>0.1</v>
      </c>
      <c r="B306" s="106">
        <f t="shared" si="167"/>
        <v>990</v>
      </c>
      <c r="C306" s="28">
        <v>8970607</v>
      </c>
      <c r="D306" s="113">
        <f t="shared" si="190"/>
        <v>990</v>
      </c>
      <c r="E306" s="180"/>
      <c r="F306" s="155" t="s">
        <v>68</v>
      </c>
      <c r="G306" s="43">
        <v>20</v>
      </c>
      <c r="H306" s="60">
        <v>0.26</v>
      </c>
      <c r="I306" s="46">
        <v>31</v>
      </c>
      <c r="J306" s="53">
        <f t="shared" si="177"/>
        <v>12</v>
      </c>
      <c r="K306" s="56">
        <f t="shared" si="178"/>
        <v>20</v>
      </c>
      <c r="L306" s="57">
        <f t="shared" si="179"/>
        <v>25</v>
      </c>
      <c r="M306" s="58">
        <f t="shared" si="180"/>
        <v>0.31</v>
      </c>
      <c r="N306" s="38">
        <f t="shared" si="171"/>
        <v>970</v>
      </c>
      <c r="O306" s="63">
        <f t="shared" si="175"/>
        <v>20</v>
      </c>
      <c r="P306" s="64">
        <f t="shared" si="176"/>
        <v>2.0202020202020204E-2</v>
      </c>
      <c r="Q306" s="33"/>
      <c r="S306" s="117">
        <f t="shared" si="184"/>
        <v>-1</v>
      </c>
      <c r="T306" s="117">
        <f t="shared" si="185"/>
        <v>8970607</v>
      </c>
      <c r="U306" s="151" t="s">
        <v>1016</v>
      </c>
      <c r="V306" s="152">
        <v>20</v>
      </c>
      <c r="W306" s="6">
        <v>34</v>
      </c>
      <c r="Y306" s="302">
        <f t="shared" si="172"/>
        <v>900</v>
      </c>
      <c r="Z306" s="302"/>
      <c r="AA306" s="169">
        <f t="shared" si="166"/>
        <v>1.1000000000000001</v>
      </c>
      <c r="AB306" s="168">
        <f t="shared" si="173"/>
        <v>0.10000000000000009</v>
      </c>
      <c r="AC306" s="209">
        <f t="shared" si="192"/>
        <v>990</v>
      </c>
      <c r="AD306" s="151" t="s">
        <v>1016</v>
      </c>
      <c r="AE306" s="205">
        <v>20</v>
      </c>
      <c r="AF306" s="206">
        <v>37</v>
      </c>
      <c r="AG306" s="136">
        <f t="shared" si="163"/>
        <v>0.26</v>
      </c>
      <c r="AH306" s="168">
        <f t="shared" si="168"/>
        <v>8.8235294117646967E-2</v>
      </c>
      <c r="AI306" s="212">
        <f t="shared" si="169"/>
        <v>0.10000000000000009</v>
      </c>
      <c r="AJ306" s="212">
        <f t="shared" si="170"/>
        <v>1.1764705882353121E-2</v>
      </c>
    </row>
    <row r="307" spans="1:36" ht="12.95" customHeight="1" x14ac:dyDescent="0.2">
      <c r="A307" s="105">
        <f t="shared" si="181"/>
        <v>0.1</v>
      </c>
      <c r="B307" s="106">
        <f t="shared" si="167"/>
        <v>1190</v>
      </c>
      <c r="C307" s="28">
        <v>8970608</v>
      </c>
      <c r="D307" s="113">
        <f t="shared" si="190"/>
        <v>1190</v>
      </c>
      <c r="E307" s="180"/>
      <c r="F307" s="155" t="s">
        <v>69</v>
      </c>
      <c r="G307" s="43">
        <v>20</v>
      </c>
      <c r="H307" s="60">
        <v>0.26</v>
      </c>
      <c r="I307" s="46">
        <v>35</v>
      </c>
      <c r="J307" s="53">
        <f t="shared" si="177"/>
        <v>12</v>
      </c>
      <c r="K307" s="56">
        <f t="shared" si="178"/>
        <v>20</v>
      </c>
      <c r="L307" s="57">
        <f t="shared" si="179"/>
        <v>25</v>
      </c>
      <c r="M307" s="58">
        <f t="shared" si="180"/>
        <v>0.35</v>
      </c>
      <c r="N307" s="38">
        <f t="shared" si="171"/>
        <v>1052</v>
      </c>
      <c r="O307" s="63">
        <f t="shared" si="175"/>
        <v>138</v>
      </c>
      <c r="P307" s="64">
        <f t="shared" si="176"/>
        <v>0.11596638655462185</v>
      </c>
      <c r="Q307" s="33"/>
      <c r="S307" s="117">
        <f t="shared" si="184"/>
        <v>-1</v>
      </c>
      <c r="T307" s="117">
        <f t="shared" si="185"/>
        <v>8970608</v>
      </c>
      <c r="U307" s="151" t="s">
        <v>1017</v>
      </c>
      <c r="V307" s="152">
        <v>20</v>
      </c>
      <c r="W307" s="6">
        <v>41</v>
      </c>
      <c r="Y307" s="302">
        <f t="shared" si="172"/>
        <v>1086</v>
      </c>
      <c r="Z307" s="302"/>
      <c r="AA307" s="169">
        <f t="shared" si="166"/>
        <v>1.1000000000000001</v>
      </c>
      <c r="AB307" s="168">
        <f t="shared" si="173"/>
        <v>9.5764272559852648E-2</v>
      </c>
      <c r="AC307" s="209">
        <f t="shared" si="192"/>
        <v>1190</v>
      </c>
      <c r="AD307" s="151" t="s">
        <v>1017</v>
      </c>
      <c r="AE307" s="205">
        <v>20</v>
      </c>
      <c r="AF307" s="206">
        <v>44</v>
      </c>
      <c r="AG307" s="136">
        <f t="shared" si="163"/>
        <v>0.26</v>
      </c>
      <c r="AH307" s="168">
        <f t="shared" si="168"/>
        <v>7.3170731707317138E-2</v>
      </c>
      <c r="AI307" s="212">
        <f t="shared" si="169"/>
        <v>9.5764272559852648E-2</v>
      </c>
      <c r="AJ307" s="212">
        <f t="shared" si="170"/>
        <v>2.259354085253551E-2</v>
      </c>
    </row>
    <row r="308" spans="1:36" ht="12.95" customHeight="1" x14ac:dyDescent="0.2">
      <c r="A308" s="105">
        <f t="shared" si="181"/>
        <v>0.1</v>
      </c>
      <c r="B308" s="106">
        <f t="shared" si="167"/>
        <v>1390</v>
      </c>
      <c r="C308" s="28">
        <v>8970609</v>
      </c>
      <c r="D308" s="113">
        <f t="shared" si="190"/>
        <v>1390</v>
      </c>
      <c r="E308" s="180"/>
      <c r="F308" s="155" t="s">
        <v>70</v>
      </c>
      <c r="G308" s="43">
        <v>20</v>
      </c>
      <c r="H308" s="60">
        <v>0.26</v>
      </c>
      <c r="I308" s="46">
        <v>41</v>
      </c>
      <c r="J308" s="53">
        <f t="shared" si="177"/>
        <v>12</v>
      </c>
      <c r="K308" s="56">
        <f t="shared" si="178"/>
        <v>20</v>
      </c>
      <c r="L308" s="57">
        <f t="shared" si="179"/>
        <v>25</v>
      </c>
      <c r="M308" s="58">
        <f t="shared" si="180"/>
        <v>0.41</v>
      </c>
      <c r="N308" s="38">
        <f t="shared" si="171"/>
        <v>1176</v>
      </c>
      <c r="O308" s="63">
        <f t="shared" si="175"/>
        <v>214</v>
      </c>
      <c r="P308" s="64">
        <f t="shared" si="176"/>
        <v>0.1539568345323741</v>
      </c>
      <c r="Q308" s="33"/>
      <c r="S308" s="117">
        <f t="shared" si="184"/>
        <v>-11</v>
      </c>
      <c r="T308" s="117">
        <f t="shared" si="185"/>
        <v>8970609</v>
      </c>
      <c r="U308" s="151" t="s">
        <v>1018</v>
      </c>
      <c r="V308" s="152">
        <v>20</v>
      </c>
      <c r="W308" s="6">
        <v>47</v>
      </c>
      <c r="Y308" s="302">
        <f t="shared" si="172"/>
        <v>1245</v>
      </c>
      <c r="Z308" s="302"/>
      <c r="AA308" s="169">
        <f t="shared" si="166"/>
        <v>1.1000000000000001</v>
      </c>
      <c r="AB308" s="168">
        <f t="shared" si="173"/>
        <v>0.11646586345381515</v>
      </c>
      <c r="AC308" s="209">
        <f t="shared" si="192"/>
        <v>1390</v>
      </c>
      <c r="AD308" s="151" t="s">
        <v>1018</v>
      </c>
      <c r="AE308" s="205">
        <v>20</v>
      </c>
      <c r="AF308" s="206">
        <v>52</v>
      </c>
      <c r="AG308" s="136">
        <f t="shared" si="163"/>
        <v>0.26</v>
      </c>
      <c r="AH308" s="168">
        <f t="shared" si="168"/>
        <v>0.1063829787234043</v>
      </c>
      <c r="AI308" s="212">
        <f t="shared" si="169"/>
        <v>0.11646586345381515</v>
      </c>
      <c r="AJ308" s="212">
        <f t="shared" si="170"/>
        <v>1.0082884730410857E-2</v>
      </c>
    </row>
    <row r="309" spans="1:36" ht="12.95" customHeight="1" x14ac:dyDescent="0.2">
      <c r="A309" s="105">
        <f t="shared" si="181"/>
        <v>0.1</v>
      </c>
      <c r="B309" s="106">
        <f t="shared" si="167"/>
        <v>4690</v>
      </c>
      <c r="C309" s="28">
        <v>8970620</v>
      </c>
      <c r="D309" s="113">
        <f t="shared" si="190"/>
        <v>4690</v>
      </c>
      <c r="E309" s="180"/>
      <c r="F309" s="155" t="s">
        <v>71</v>
      </c>
      <c r="G309" s="43">
        <v>20</v>
      </c>
      <c r="H309" s="60">
        <v>0.26</v>
      </c>
      <c r="I309" s="46">
        <v>155</v>
      </c>
      <c r="J309" s="53">
        <f t="shared" si="177"/>
        <v>12</v>
      </c>
      <c r="K309" s="56">
        <f t="shared" si="178"/>
        <v>20</v>
      </c>
      <c r="L309" s="57">
        <f t="shared" si="179"/>
        <v>25</v>
      </c>
      <c r="M309" s="58">
        <f t="shared" si="180"/>
        <v>1.55</v>
      </c>
      <c r="N309" s="38">
        <f t="shared" si="171"/>
        <v>3527</v>
      </c>
      <c r="O309" s="63">
        <f t="shared" si="175"/>
        <v>1163</v>
      </c>
      <c r="P309" s="64">
        <f t="shared" si="176"/>
        <v>0.24797441364605544</v>
      </c>
      <c r="Q309" s="33"/>
      <c r="S309" s="117">
        <f t="shared" si="184"/>
        <v>-10</v>
      </c>
      <c r="T309" s="117">
        <f t="shared" si="185"/>
        <v>8970620</v>
      </c>
      <c r="U309" s="151" t="s">
        <v>1019</v>
      </c>
      <c r="V309" s="152">
        <v>20</v>
      </c>
      <c r="W309" s="6">
        <v>170</v>
      </c>
      <c r="Y309" s="302">
        <f t="shared" si="172"/>
        <v>4504</v>
      </c>
      <c r="Z309" s="302"/>
      <c r="AA309" s="169">
        <v>1.02</v>
      </c>
      <c r="AB309" s="168">
        <f t="shared" si="173"/>
        <v>4.1296625222024819E-2</v>
      </c>
      <c r="AC309" s="209">
        <f t="shared" si="192"/>
        <v>4690</v>
      </c>
      <c r="AD309" s="151" t="s">
        <v>1019</v>
      </c>
      <c r="AE309" s="205">
        <v>20</v>
      </c>
      <c r="AF309" s="206">
        <v>184</v>
      </c>
      <c r="AG309" s="136">
        <f t="shared" si="163"/>
        <v>0.26</v>
      </c>
      <c r="AH309" s="168">
        <f t="shared" si="168"/>
        <v>8.2352941176470518E-2</v>
      </c>
      <c r="AI309" s="212">
        <f t="shared" si="169"/>
        <v>4.1296625222024819E-2</v>
      </c>
      <c r="AJ309" s="212">
        <f t="shared" si="170"/>
        <v>-4.1056315954445699E-2</v>
      </c>
    </row>
    <row r="310" spans="1:36" ht="12.95" customHeight="1" x14ac:dyDescent="0.2">
      <c r="A310" s="105">
        <f t="shared" si="181"/>
        <v>0.1</v>
      </c>
      <c r="B310" s="106">
        <f t="shared" si="167"/>
        <v>7690</v>
      </c>
      <c r="C310" s="28">
        <v>8970630</v>
      </c>
      <c r="D310" s="113">
        <f t="shared" si="190"/>
        <v>7690</v>
      </c>
      <c r="E310" s="337" t="s">
        <v>1594</v>
      </c>
      <c r="F310" s="338"/>
      <c r="G310" s="43">
        <v>20</v>
      </c>
      <c r="H310" s="60">
        <v>0.26</v>
      </c>
      <c r="I310" s="46">
        <v>252</v>
      </c>
      <c r="J310" s="53">
        <f t="shared" si="177"/>
        <v>12</v>
      </c>
      <c r="K310" s="56">
        <f t="shared" si="178"/>
        <v>20</v>
      </c>
      <c r="L310" s="57">
        <f t="shared" si="179"/>
        <v>25</v>
      </c>
      <c r="M310" s="58">
        <f t="shared" si="180"/>
        <v>2.52</v>
      </c>
      <c r="N310" s="38">
        <f t="shared" si="171"/>
        <v>5528</v>
      </c>
      <c r="O310" s="63">
        <f t="shared" si="175"/>
        <v>2162</v>
      </c>
      <c r="P310" s="64">
        <f t="shared" si="176"/>
        <v>0.28114434330299087</v>
      </c>
      <c r="Q310" s="33"/>
      <c r="S310" s="117">
        <f t="shared" si="184"/>
        <v>-1</v>
      </c>
      <c r="T310" s="117">
        <f t="shared" si="185"/>
        <v>8970630</v>
      </c>
      <c r="U310" s="151" t="s">
        <v>1020</v>
      </c>
      <c r="V310" s="152">
        <v>20</v>
      </c>
      <c r="W310" s="6">
        <v>277</v>
      </c>
      <c r="Y310" s="302">
        <f t="shared" si="172"/>
        <v>7340</v>
      </c>
      <c r="Z310" s="302"/>
      <c r="AA310" s="169">
        <f t="shared" si="166"/>
        <v>1.02</v>
      </c>
      <c r="AB310" s="168">
        <f t="shared" si="173"/>
        <v>4.7683923705722053E-2</v>
      </c>
      <c r="AC310" s="209">
        <f t="shared" si="192"/>
        <v>7690</v>
      </c>
      <c r="AD310" s="151" t="s">
        <v>1020</v>
      </c>
      <c r="AE310" s="205">
        <v>20</v>
      </c>
      <c r="AF310" s="206">
        <v>299</v>
      </c>
      <c r="AG310" s="136">
        <f t="shared" si="163"/>
        <v>0.26</v>
      </c>
      <c r="AH310" s="168">
        <f t="shared" si="168"/>
        <v>7.9422382671480163E-2</v>
      </c>
      <c r="AI310" s="212">
        <f t="shared" si="169"/>
        <v>4.7683923705722053E-2</v>
      </c>
      <c r="AJ310" s="212">
        <f t="shared" si="170"/>
        <v>-3.173845896575811E-2</v>
      </c>
    </row>
    <row r="311" spans="1:36" ht="12.95" customHeight="1" x14ac:dyDescent="0.2">
      <c r="A311" s="105">
        <f t="shared" si="181"/>
        <v>0.1</v>
      </c>
      <c r="B311" s="106">
        <f t="shared" si="167"/>
        <v>1690</v>
      </c>
      <c r="C311" s="28">
        <v>8970631</v>
      </c>
      <c r="D311" s="113">
        <f t="shared" si="190"/>
        <v>1690</v>
      </c>
      <c r="E311" s="180"/>
      <c r="F311" s="155" t="s">
        <v>363</v>
      </c>
      <c r="G311" s="43">
        <v>20</v>
      </c>
      <c r="H311" s="60">
        <v>0.26</v>
      </c>
      <c r="I311" s="46">
        <v>55</v>
      </c>
      <c r="J311" s="53">
        <f t="shared" si="177"/>
        <v>12</v>
      </c>
      <c r="K311" s="56">
        <f t="shared" si="178"/>
        <v>20</v>
      </c>
      <c r="L311" s="57">
        <f t="shared" si="179"/>
        <v>25</v>
      </c>
      <c r="M311" s="58">
        <f t="shared" si="180"/>
        <v>0.55000000000000004</v>
      </c>
      <c r="N311" s="38">
        <f t="shared" si="171"/>
        <v>1465</v>
      </c>
      <c r="O311" s="63">
        <f t="shared" si="175"/>
        <v>225</v>
      </c>
      <c r="P311" s="64">
        <f t="shared" si="176"/>
        <v>0.13313609467455623</v>
      </c>
      <c r="Q311" s="33"/>
      <c r="S311" s="117">
        <f t="shared" si="184"/>
        <v>-69</v>
      </c>
      <c r="T311" s="117">
        <f t="shared" si="185"/>
        <v>8970631</v>
      </c>
      <c r="U311" s="151" t="s">
        <v>1021</v>
      </c>
      <c r="V311" s="152">
        <v>20</v>
      </c>
      <c r="W311" s="6">
        <v>60</v>
      </c>
      <c r="Y311" s="302">
        <f t="shared" si="172"/>
        <v>1589</v>
      </c>
      <c r="Z311" s="302"/>
      <c r="AA311" s="169">
        <v>1.05</v>
      </c>
      <c r="AB311" s="168">
        <f t="shared" si="173"/>
        <v>6.3561988672120817E-2</v>
      </c>
      <c r="AC311" s="209">
        <f t="shared" si="192"/>
        <v>1690</v>
      </c>
      <c r="AD311" s="151" t="s">
        <v>1021</v>
      </c>
      <c r="AE311" s="205">
        <v>20</v>
      </c>
      <c r="AF311" s="206">
        <v>65</v>
      </c>
      <c r="AG311" s="136">
        <f t="shared" si="163"/>
        <v>0.26</v>
      </c>
      <c r="AH311" s="168">
        <f t="shared" si="168"/>
        <v>8.3333333333333259E-2</v>
      </c>
      <c r="AI311" s="212">
        <f t="shared" si="169"/>
        <v>6.3561988672120817E-2</v>
      </c>
      <c r="AJ311" s="212">
        <f t="shared" si="170"/>
        <v>-1.9771344661212442E-2</v>
      </c>
    </row>
    <row r="312" spans="1:36" ht="12.95" customHeight="1" x14ac:dyDescent="0.2">
      <c r="A312" s="105">
        <f t="shared" si="181"/>
        <v>0.1</v>
      </c>
      <c r="B312" s="106">
        <f t="shared" si="167"/>
        <v>17000</v>
      </c>
      <c r="C312" s="28">
        <v>8970700</v>
      </c>
      <c r="D312" s="108">
        <f t="shared" ref="D312:D314" si="193">CEILING(IF(B312&lt;10000,B312,B312*0.98),100)-100</f>
        <v>16600</v>
      </c>
      <c r="E312" s="180"/>
      <c r="F312" s="155" t="s">
        <v>42</v>
      </c>
      <c r="G312" s="43">
        <v>20</v>
      </c>
      <c r="H312" s="60">
        <v>0.26</v>
      </c>
      <c r="I312" s="46">
        <v>566</v>
      </c>
      <c r="J312" s="53">
        <f t="shared" si="177"/>
        <v>12</v>
      </c>
      <c r="K312" s="56">
        <f t="shared" si="178"/>
        <v>20</v>
      </c>
      <c r="L312" s="57">
        <f t="shared" si="179"/>
        <v>25</v>
      </c>
      <c r="M312" s="58">
        <f t="shared" si="180"/>
        <v>5.66</v>
      </c>
      <c r="N312" s="38">
        <f t="shared" si="171"/>
        <v>12004</v>
      </c>
      <c r="O312" s="63">
        <f t="shared" si="175"/>
        <v>4996</v>
      </c>
      <c r="P312" s="64">
        <f t="shared" si="176"/>
        <v>0.29388235294117648</v>
      </c>
      <c r="Q312" s="33"/>
      <c r="S312" s="117">
        <f t="shared" si="184"/>
        <v>-2</v>
      </c>
      <c r="T312" s="117">
        <f t="shared" si="185"/>
        <v>8970700</v>
      </c>
      <c r="U312" s="151" t="s">
        <v>1022</v>
      </c>
      <c r="V312" s="152">
        <v>20</v>
      </c>
      <c r="W312" s="6">
        <v>625</v>
      </c>
      <c r="Y312" s="302">
        <f t="shared" si="172"/>
        <v>16562</v>
      </c>
      <c r="Z312" s="302"/>
      <c r="AA312" s="169">
        <v>1.02</v>
      </c>
      <c r="AB312" s="168">
        <f t="shared" si="173"/>
        <v>2.6446081391136245E-2</v>
      </c>
      <c r="AC312" s="209">
        <f>CEILING((AF312*$AD$9),100)-200</f>
        <v>17000</v>
      </c>
      <c r="AD312" s="151" t="s">
        <v>1022</v>
      </c>
      <c r="AE312" s="205">
        <v>20</v>
      </c>
      <c r="AF312" s="206">
        <v>673</v>
      </c>
      <c r="AG312" s="136">
        <f t="shared" si="163"/>
        <v>0.26</v>
      </c>
      <c r="AH312" s="168">
        <f t="shared" si="168"/>
        <v>7.6799999999999979E-2</v>
      </c>
      <c r="AI312" s="212">
        <f t="shared" si="169"/>
        <v>2.6446081391136245E-2</v>
      </c>
      <c r="AJ312" s="212">
        <f t="shared" si="170"/>
        <v>-5.0353918608863735E-2</v>
      </c>
    </row>
    <row r="313" spans="1:36" ht="12.95" customHeight="1" x14ac:dyDescent="0.2">
      <c r="A313" s="105">
        <f t="shared" si="181"/>
        <v>0.1</v>
      </c>
      <c r="B313" s="106">
        <f t="shared" si="167"/>
        <v>18900</v>
      </c>
      <c r="C313" s="28">
        <v>8970702</v>
      </c>
      <c r="D313" s="108">
        <f t="shared" si="193"/>
        <v>18500</v>
      </c>
      <c r="E313" s="180"/>
      <c r="F313" s="155" t="s">
        <v>52</v>
      </c>
      <c r="G313" s="43">
        <v>20</v>
      </c>
      <c r="H313" s="60">
        <v>0.26</v>
      </c>
      <c r="I313" s="46">
        <v>627</v>
      </c>
      <c r="J313" s="53">
        <f t="shared" si="177"/>
        <v>12</v>
      </c>
      <c r="K313" s="56">
        <f t="shared" si="178"/>
        <v>20</v>
      </c>
      <c r="L313" s="57">
        <f t="shared" si="179"/>
        <v>25</v>
      </c>
      <c r="M313" s="58">
        <f t="shared" si="180"/>
        <v>6.27</v>
      </c>
      <c r="N313" s="38">
        <f t="shared" si="171"/>
        <v>13262</v>
      </c>
      <c r="O313" s="63">
        <f t="shared" si="175"/>
        <v>5638</v>
      </c>
      <c r="P313" s="64">
        <f t="shared" si="176"/>
        <v>0.2983068783068783</v>
      </c>
      <c r="Q313" s="33"/>
      <c r="S313" s="117">
        <f t="shared" si="184"/>
        <v>-3</v>
      </c>
      <c r="T313" s="117">
        <f t="shared" si="185"/>
        <v>8970702</v>
      </c>
      <c r="U313" s="151" t="s">
        <v>1023</v>
      </c>
      <c r="V313" s="152">
        <v>20</v>
      </c>
      <c r="W313" s="6">
        <v>690</v>
      </c>
      <c r="Y313" s="302">
        <f t="shared" si="172"/>
        <v>18284</v>
      </c>
      <c r="Z313" s="302"/>
      <c r="AA313" s="169">
        <f t="shared" si="166"/>
        <v>1.02</v>
      </c>
      <c r="AB313" s="168">
        <f t="shared" si="173"/>
        <v>3.3690658499234249E-2</v>
      </c>
      <c r="AC313" s="209">
        <f t="shared" ref="AC313" si="194">CEILING((AF313*$AD$9),100)-100</f>
        <v>18900</v>
      </c>
      <c r="AD313" s="151" t="s">
        <v>1023</v>
      </c>
      <c r="AE313" s="205">
        <v>20</v>
      </c>
      <c r="AF313" s="206">
        <v>743</v>
      </c>
      <c r="AG313" s="136">
        <f t="shared" si="163"/>
        <v>0.26</v>
      </c>
      <c r="AH313" s="168">
        <f t="shared" si="168"/>
        <v>7.6811594202898625E-2</v>
      </c>
      <c r="AI313" s="212">
        <f t="shared" si="169"/>
        <v>3.3690658499234249E-2</v>
      </c>
      <c r="AJ313" s="212">
        <f t="shared" si="170"/>
        <v>-4.3120935703664376E-2</v>
      </c>
    </row>
    <row r="314" spans="1:36" ht="12.95" customHeight="1" x14ac:dyDescent="0.2">
      <c r="A314" s="105">
        <f t="shared" si="181"/>
        <v>0.1</v>
      </c>
      <c r="B314" s="106">
        <f t="shared" si="167"/>
        <v>12000</v>
      </c>
      <c r="C314" s="28">
        <v>8970705</v>
      </c>
      <c r="D314" s="108">
        <f t="shared" si="193"/>
        <v>11700</v>
      </c>
      <c r="E314" s="180"/>
      <c r="F314" s="155" t="s">
        <v>72</v>
      </c>
      <c r="G314" s="43">
        <v>20</v>
      </c>
      <c r="H314" s="60">
        <v>0.26</v>
      </c>
      <c r="I314" s="46">
        <v>401</v>
      </c>
      <c r="J314" s="53">
        <f t="shared" si="177"/>
        <v>12</v>
      </c>
      <c r="K314" s="56">
        <f t="shared" si="178"/>
        <v>20</v>
      </c>
      <c r="L314" s="57">
        <f t="shared" si="179"/>
        <v>25</v>
      </c>
      <c r="M314" s="58">
        <f t="shared" si="180"/>
        <v>4.01</v>
      </c>
      <c r="N314" s="38">
        <f t="shared" si="171"/>
        <v>8601</v>
      </c>
      <c r="O314" s="63">
        <f t="shared" si="175"/>
        <v>3399</v>
      </c>
      <c r="P314" s="64">
        <f t="shared" si="176"/>
        <v>0.28325</v>
      </c>
      <c r="Q314" s="33"/>
      <c r="S314" s="117">
        <f t="shared" si="184"/>
        <v>-45</v>
      </c>
      <c r="T314" s="117">
        <f t="shared" si="185"/>
        <v>8970705</v>
      </c>
      <c r="U314" s="151" t="s">
        <v>1024</v>
      </c>
      <c r="V314" s="152">
        <v>20</v>
      </c>
      <c r="W314" s="6">
        <v>440</v>
      </c>
      <c r="Y314" s="302">
        <f t="shared" si="172"/>
        <v>11659</v>
      </c>
      <c r="Z314" s="302"/>
      <c r="AA314" s="169">
        <f t="shared" si="166"/>
        <v>1.02</v>
      </c>
      <c r="AB314" s="168">
        <f t="shared" si="173"/>
        <v>2.9247791405780932E-2</v>
      </c>
      <c r="AC314" s="209">
        <f>CEILING((AF314*$AD$9),100)-200</f>
        <v>12000</v>
      </c>
      <c r="AD314" s="151" t="s">
        <v>1024</v>
      </c>
      <c r="AE314" s="205">
        <v>20</v>
      </c>
      <c r="AF314" s="206">
        <v>475</v>
      </c>
      <c r="AG314" s="136">
        <f t="shared" ref="AG314:AG354" si="195">AG313</f>
        <v>0.26</v>
      </c>
      <c r="AH314" s="168">
        <f t="shared" si="168"/>
        <v>7.9545454545454586E-2</v>
      </c>
      <c r="AI314" s="212">
        <f t="shared" si="169"/>
        <v>2.9247791405780932E-2</v>
      </c>
      <c r="AJ314" s="212">
        <f t="shared" si="170"/>
        <v>-5.0297663139673654E-2</v>
      </c>
    </row>
    <row r="315" spans="1:36" ht="12.95" customHeight="1" x14ac:dyDescent="0.2">
      <c r="A315" s="105">
        <f t="shared" si="181"/>
        <v>0.1</v>
      </c>
      <c r="B315" s="106">
        <f t="shared" si="167"/>
        <v>1690</v>
      </c>
      <c r="C315" s="28">
        <v>8970750</v>
      </c>
      <c r="D315" s="113">
        <f t="shared" ref="D315:D322" si="196">B315</f>
        <v>1690</v>
      </c>
      <c r="E315" s="180"/>
      <c r="F315" s="155" t="s">
        <v>74</v>
      </c>
      <c r="G315" s="43">
        <v>20</v>
      </c>
      <c r="H315" s="60">
        <v>0.26</v>
      </c>
      <c r="I315" s="46">
        <v>54</v>
      </c>
      <c r="J315" s="53">
        <f t="shared" si="177"/>
        <v>12</v>
      </c>
      <c r="K315" s="56">
        <f t="shared" si="178"/>
        <v>20</v>
      </c>
      <c r="L315" s="57">
        <f t="shared" si="179"/>
        <v>25</v>
      </c>
      <c r="M315" s="58">
        <f t="shared" si="180"/>
        <v>0.54</v>
      </c>
      <c r="N315" s="38">
        <f t="shared" si="171"/>
        <v>1444</v>
      </c>
      <c r="O315" s="63">
        <f t="shared" si="175"/>
        <v>246</v>
      </c>
      <c r="P315" s="64">
        <f t="shared" si="176"/>
        <v>0.14556213017751479</v>
      </c>
      <c r="Q315" s="33"/>
      <c r="S315" s="117">
        <f t="shared" si="184"/>
        <v>-1</v>
      </c>
      <c r="T315" s="117">
        <f t="shared" si="185"/>
        <v>8970750</v>
      </c>
      <c r="U315" s="151" t="s">
        <v>1025</v>
      </c>
      <c r="V315" s="152">
        <v>20</v>
      </c>
      <c r="W315" s="6">
        <v>60</v>
      </c>
      <c r="Y315" s="302">
        <f t="shared" si="172"/>
        <v>1589</v>
      </c>
      <c r="Z315" s="302"/>
      <c r="AA315" s="169">
        <v>1.05</v>
      </c>
      <c r="AB315" s="168">
        <f t="shared" si="173"/>
        <v>6.3561988672120817E-2</v>
      </c>
      <c r="AC315" s="209">
        <f t="shared" ref="AC315:AC318" si="197">CEILING((AF315*$AD$9),100)-10</f>
        <v>1690</v>
      </c>
      <c r="AD315" s="151" t="s">
        <v>1025</v>
      </c>
      <c r="AE315" s="205">
        <v>20</v>
      </c>
      <c r="AF315" s="206">
        <v>65</v>
      </c>
      <c r="AG315" s="136">
        <f t="shared" si="195"/>
        <v>0.26</v>
      </c>
      <c r="AH315" s="168">
        <f t="shared" si="168"/>
        <v>8.3333333333333259E-2</v>
      </c>
      <c r="AI315" s="212">
        <f t="shared" si="169"/>
        <v>6.3561988672120817E-2</v>
      </c>
      <c r="AJ315" s="212">
        <f t="shared" si="170"/>
        <v>-1.9771344661212442E-2</v>
      </c>
    </row>
    <row r="316" spans="1:36" ht="12.95" customHeight="1" x14ac:dyDescent="0.2">
      <c r="A316" s="105">
        <f t="shared" si="181"/>
        <v>0.1</v>
      </c>
      <c r="B316" s="106">
        <f t="shared" si="167"/>
        <v>1690</v>
      </c>
      <c r="C316" s="28">
        <v>8970751</v>
      </c>
      <c r="D316" s="113">
        <f t="shared" si="196"/>
        <v>1690</v>
      </c>
      <c r="E316" s="180"/>
      <c r="F316" s="155" t="s">
        <v>164</v>
      </c>
      <c r="G316" s="43">
        <v>20</v>
      </c>
      <c r="H316" s="60">
        <v>0.26</v>
      </c>
      <c r="I316" s="46">
        <v>54</v>
      </c>
      <c r="J316" s="53">
        <f t="shared" si="177"/>
        <v>12</v>
      </c>
      <c r="K316" s="56">
        <f t="shared" si="178"/>
        <v>20</v>
      </c>
      <c r="L316" s="57">
        <f t="shared" si="179"/>
        <v>25</v>
      </c>
      <c r="M316" s="58">
        <f t="shared" si="180"/>
        <v>0.54</v>
      </c>
      <c r="N316" s="38">
        <f t="shared" si="171"/>
        <v>1444</v>
      </c>
      <c r="O316" s="63">
        <f t="shared" si="175"/>
        <v>246</v>
      </c>
      <c r="P316" s="64">
        <f t="shared" si="176"/>
        <v>0.14556213017751479</v>
      </c>
      <c r="Q316" s="33"/>
      <c r="S316" s="117">
        <f t="shared" si="184"/>
        <v>-50</v>
      </c>
      <c r="T316" s="117">
        <f t="shared" si="185"/>
        <v>8970751</v>
      </c>
      <c r="U316" s="151" t="s">
        <v>1026</v>
      </c>
      <c r="V316" s="152">
        <v>20</v>
      </c>
      <c r="W316" s="6">
        <v>60</v>
      </c>
      <c r="Y316" s="302">
        <f t="shared" si="172"/>
        <v>1589</v>
      </c>
      <c r="Z316" s="302"/>
      <c r="AA316" s="169">
        <v>1.05</v>
      </c>
      <c r="AB316" s="168">
        <f t="shared" si="173"/>
        <v>6.3561988672120817E-2</v>
      </c>
      <c r="AC316" s="209">
        <f t="shared" si="197"/>
        <v>1690</v>
      </c>
      <c r="AD316" s="151" t="s">
        <v>1026</v>
      </c>
      <c r="AE316" s="205">
        <v>20</v>
      </c>
      <c r="AF316" s="206">
        <v>65</v>
      </c>
      <c r="AG316" s="136">
        <f t="shared" si="195"/>
        <v>0.26</v>
      </c>
      <c r="AH316" s="168">
        <f t="shared" si="168"/>
        <v>8.3333333333333259E-2</v>
      </c>
      <c r="AI316" s="212">
        <f t="shared" si="169"/>
        <v>6.3561988672120817E-2</v>
      </c>
      <c r="AJ316" s="212">
        <f t="shared" si="170"/>
        <v>-1.9771344661212442E-2</v>
      </c>
    </row>
    <row r="317" spans="1:36" ht="12.95" customHeight="1" x14ac:dyDescent="0.2">
      <c r="A317" s="105">
        <f t="shared" si="181"/>
        <v>0.1</v>
      </c>
      <c r="B317" s="106">
        <f t="shared" si="167"/>
        <v>4590</v>
      </c>
      <c r="C317" s="28">
        <v>8970801</v>
      </c>
      <c r="D317" s="113">
        <f t="shared" si="196"/>
        <v>4590</v>
      </c>
      <c r="E317" s="180"/>
      <c r="F317" s="155" t="s">
        <v>118</v>
      </c>
      <c r="G317" s="43">
        <v>20</v>
      </c>
      <c r="H317" s="60">
        <v>0.26</v>
      </c>
      <c r="I317" s="46">
        <v>149</v>
      </c>
      <c r="J317" s="53">
        <f t="shared" si="177"/>
        <v>12</v>
      </c>
      <c r="K317" s="56">
        <f t="shared" si="178"/>
        <v>20</v>
      </c>
      <c r="L317" s="57">
        <f t="shared" si="179"/>
        <v>25</v>
      </c>
      <c r="M317" s="58">
        <f t="shared" si="180"/>
        <v>1.49</v>
      </c>
      <c r="N317" s="38">
        <f t="shared" si="171"/>
        <v>3404</v>
      </c>
      <c r="O317" s="63">
        <f t="shared" si="175"/>
        <v>1186</v>
      </c>
      <c r="P317" s="64">
        <f t="shared" si="176"/>
        <v>0.25838779956427016</v>
      </c>
      <c r="Q317" s="33"/>
      <c r="S317" s="117">
        <f t="shared" si="184"/>
        <v>-1</v>
      </c>
      <c r="T317" s="117">
        <f t="shared" si="185"/>
        <v>8970801</v>
      </c>
      <c r="U317" s="151" t="s">
        <v>1027</v>
      </c>
      <c r="V317" s="152">
        <v>20</v>
      </c>
      <c r="W317" s="6">
        <v>164</v>
      </c>
      <c r="Y317" s="302">
        <f t="shared" si="172"/>
        <v>4345</v>
      </c>
      <c r="Z317" s="302"/>
      <c r="AA317" s="169">
        <v>1.02</v>
      </c>
      <c r="AB317" s="168">
        <f t="shared" si="173"/>
        <v>5.6386651323360182E-2</v>
      </c>
      <c r="AC317" s="209">
        <f t="shared" si="197"/>
        <v>4590</v>
      </c>
      <c r="AD317" s="151" t="s">
        <v>1027</v>
      </c>
      <c r="AE317" s="205">
        <v>20</v>
      </c>
      <c r="AF317" s="206">
        <v>179</v>
      </c>
      <c r="AG317" s="136">
        <f t="shared" si="195"/>
        <v>0.26</v>
      </c>
      <c r="AH317" s="168">
        <f t="shared" si="168"/>
        <v>9.1463414634146423E-2</v>
      </c>
      <c r="AI317" s="212">
        <f t="shared" si="169"/>
        <v>5.6386651323360182E-2</v>
      </c>
      <c r="AJ317" s="212">
        <f t="shared" si="170"/>
        <v>-3.5076763310786241E-2</v>
      </c>
    </row>
    <row r="318" spans="1:36" ht="12.95" customHeight="1" x14ac:dyDescent="0.2">
      <c r="A318" s="105">
        <f t="shared" si="181"/>
        <v>0.1</v>
      </c>
      <c r="B318" s="106">
        <f t="shared" si="167"/>
        <v>3990</v>
      </c>
      <c r="C318" s="28">
        <v>8970802</v>
      </c>
      <c r="D318" s="113">
        <f t="shared" si="196"/>
        <v>3990</v>
      </c>
      <c r="E318" s="180"/>
      <c r="F318" s="155" t="s">
        <v>364</v>
      </c>
      <c r="G318" s="43">
        <v>20</v>
      </c>
      <c r="H318" s="60">
        <v>0.26</v>
      </c>
      <c r="I318" s="46">
        <v>126</v>
      </c>
      <c r="J318" s="53">
        <f t="shared" si="177"/>
        <v>12</v>
      </c>
      <c r="K318" s="56">
        <f t="shared" si="178"/>
        <v>20</v>
      </c>
      <c r="L318" s="57">
        <f t="shared" si="179"/>
        <v>25</v>
      </c>
      <c r="M318" s="58">
        <f t="shared" si="180"/>
        <v>1.26</v>
      </c>
      <c r="N318" s="38">
        <f t="shared" si="171"/>
        <v>2929</v>
      </c>
      <c r="O318" s="63">
        <f t="shared" si="175"/>
        <v>1061</v>
      </c>
      <c r="P318" s="64">
        <f t="shared" si="176"/>
        <v>0.26591478696741855</v>
      </c>
      <c r="Q318" s="33"/>
      <c r="S318" s="117">
        <f t="shared" si="184"/>
        <v>-13</v>
      </c>
      <c r="T318" s="117">
        <f t="shared" si="185"/>
        <v>8970802</v>
      </c>
      <c r="U318" s="151" t="s">
        <v>1028</v>
      </c>
      <c r="V318" s="152">
        <v>20</v>
      </c>
      <c r="W318" s="6">
        <v>139</v>
      </c>
      <c r="Y318" s="302">
        <f t="shared" si="172"/>
        <v>3683</v>
      </c>
      <c r="Z318" s="302"/>
      <c r="AA318" s="169">
        <f t="shared" si="166"/>
        <v>1.02</v>
      </c>
      <c r="AB318" s="168">
        <f t="shared" si="173"/>
        <v>8.3355959815367919E-2</v>
      </c>
      <c r="AC318" s="209">
        <f t="shared" si="197"/>
        <v>3990</v>
      </c>
      <c r="AD318" s="151" t="s">
        <v>1028</v>
      </c>
      <c r="AE318" s="205">
        <v>20</v>
      </c>
      <c r="AF318" s="206">
        <v>153</v>
      </c>
      <c r="AG318" s="136">
        <f t="shared" si="195"/>
        <v>0.26</v>
      </c>
      <c r="AH318" s="168">
        <f t="shared" si="168"/>
        <v>0.10071942446043169</v>
      </c>
      <c r="AI318" s="212">
        <f t="shared" si="169"/>
        <v>8.3355959815367919E-2</v>
      </c>
      <c r="AJ318" s="212">
        <f t="shared" si="170"/>
        <v>-1.7363464645063775E-2</v>
      </c>
    </row>
    <row r="319" spans="1:36" ht="12.95" customHeight="1" x14ac:dyDescent="0.2">
      <c r="A319" s="105">
        <f>IF(H317&lt;19%,0.05,0.1)</f>
        <v>0.1</v>
      </c>
      <c r="B319" s="106">
        <f t="shared" si="167"/>
        <v>30700</v>
      </c>
      <c r="C319" s="28">
        <v>8970815</v>
      </c>
      <c r="D319" s="108">
        <f t="shared" si="189"/>
        <v>30000</v>
      </c>
      <c r="E319" s="180"/>
      <c r="F319" s="155" t="s">
        <v>156</v>
      </c>
      <c r="G319" s="43">
        <v>20</v>
      </c>
      <c r="H319" s="60">
        <v>0.26</v>
      </c>
      <c r="I319" s="46">
        <v>1018</v>
      </c>
      <c r="J319" s="53">
        <f t="shared" si="177"/>
        <v>20</v>
      </c>
      <c r="K319" s="56">
        <f t="shared" si="178"/>
        <v>20</v>
      </c>
      <c r="L319" s="57">
        <f t="shared" si="179"/>
        <v>25</v>
      </c>
      <c r="M319" s="58">
        <f t="shared" si="180"/>
        <v>10.18</v>
      </c>
      <c r="N319" s="38">
        <f t="shared" si="171"/>
        <v>21547</v>
      </c>
      <c r="O319" s="63">
        <f t="shared" si="175"/>
        <v>9153</v>
      </c>
      <c r="P319" s="64">
        <f t="shared" si="176"/>
        <v>0.29814332247557002</v>
      </c>
      <c r="Q319" s="34"/>
      <c r="S319" s="117">
        <f t="shared" si="184"/>
        <v>-17</v>
      </c>
      <c r="T319" s="117">
        <f t="shared" si="185"/>
        <v>8970815</v>
      </c>
      <c r="U319" s="151" t="s">
        <v>1029</v>
      </c>
      <c r="V319" s="152">
        <v>20</v>
      </c>
      <c r="W319" s="6">
        <v>1120</v>
      </c>
      <c r="Y319" s="302">
        <f t="shared" si="172"/>
        <v>29679</v>
      </c>
      <c r="Z319" s="302"/>
      <c r="AA319" s="169">
        <f t="shared" si="166"/>
        <v>1.02</v>
      </c>
      <c r="AB319" s="168">
        <f t="shared" si="173"/>
        <v>3.4401428619562635E-2</v>
      </c>
      <c r="AC319" s="209">
        <f t="shared" ref="AC319" si="198">CEILING((AF319*$AD$9),100)-100</f>
        <v>30700</v>
      </c>
      <c r="AD319" s="151" t="s">
        <v>1029</v>
      </c>
      <c r="AE319" s="205">
        <v>20</v>
      </c>
      <c r="AF319" s="206">
        <v>1204</v>
      </c>
      <c r="AG319" s="136">
        <f t="shared" si="195"/>
        <v>0.26</v>
      </c>
      <c r="AH319" s="168">
        <f t="shared" si="168"/>
        <v>7.4999999999999956E-2</v>
      </c>
      <c r="AI319" s="212">
        <f t="shared" si="169"/>
        <v>3.4401428619562635E-2</v>
      </c>
      <c r="AJ319" s="212">
        <f t="shared" si="170"/>
        <v>-4.059857138043732E-2</v>
      </c>
    </row>
    <row r="320" spans="1:36" ht="12.95" customHeight="1" x14ac:dyDescent="0.2">
      <c r="A320" s="105">
        <f>IF(H318&lt;19%,0.05,0.1)</f>
        <v>0.1</v>
      </c>
      <c r="B320" s="106">
        <f t="shared" si="167"/>
        <v>18000</v>
      </c>
      <c r="C320" s="28">
        <v>8970832</v>
      </c>
      <c r="D320" s="108">
        <f t="shared" si="189"/>
        <v>17600</v>
      </c>
      <c r="E320" s="180"/>
      <c r="F320" s="155" t="s">
        <v>6</v>
      </c>
      <c r="G320" s="43">
        <v>20</v>
      </c>
      <c r="H320" s="60">
        <v>0.26</v>
      </c>
      <c r="I320" s="46">
        <v>580</v>
      </c>
      <c r="J320" s="53">
        <f t="shared" si="177"/>
        <v>12</v>
      </c>
      <c r="K320" s="56">
        <f t="shared" si="178"/>
        <v>20</v>
      </c>
      <c r="L320" s="57">
        <f t="shared" si="179"/>
        <v>25</v>
      </c>
      <c r="M320" s="58">
        <f t="shared" si="180"/>
        <v>5.8</v>
      </c>
      <c r="N320" s="38">
        <f t="shared" si="171"/>
        <v>12293</v>
      </c>
      <c r="O320" s="63">
        <f t="shared" si="175"/>
        <v>5707</v>
      </c>
      <c r="P320" s="64">
        <f t="shared" si="176"/>
        <v>0.31705555555555553</v>
      </c>
      <c r="Q320" s="34"/>
      <c r="S320" s="117">
        <f t="shared" si="184"/>
        <v>-1</v>
      </c>
      <c r="T320" s="117">
        <f t="shared" si="185"/>
        <v>8970832</v>
      </c>
      <c r="U320" s="151" t="s">
        <v>1030</v>
      </c>
      <c r="V320" s="152">
        <v>20</v>
      </c>
      <c r="W320" s="6">
        <v>660</v>
      </c>
      <c r="Y320" s="302">
        <f t="shared" si="172"/>
        <v>17489</v>
      </c>
      <c r="Z320" s="302"/>
      <c r="AA320" s="169">
        <f t="shared" si="166"/>
        <v>1.02</v>
      </c>
      <c r="AB320" s="168">
        <f t="shared" si="173"/>
        <v>2.9218365829950299E-2</v>
      </c>
      <c r="AC320" s="209">
        <f>CEILING((AF320*$AD$9),100)-200</f>
        <v>18000</v>
      </c>
      <c r="AD320" s="151" t="s">
        <v>1030</v>
      </c>
      <c r="AE320" s="205">
        <v>20</v>
      </c>
      <c r="AF320" s="206">
        <v>711</v>
      </c>
      <c r="AG320" s="136">
        <f t="shared" si="195"/>
        <v>0.26</v>
      </c>
      <c r="AH320" s="168">
        <f t="shared" si="168"/>
        <v>7.7272727272727382E-2</v>
      </c>
      <c r="AI320" s="212">
        <f t="shared" si="169"/>
        <v>2.9218365829950299E-2</v>
      </c>
      <c r="AJ320" s="212">
        <f t="shared" si="170"/>
        <v>-4.8054361442777083E-2</v>
      </c>
    </row>
    <row r="321" spans="1:36" ht="12.95" customHeight="1" x14ac:dyDescent="0.2">
      <c r="A321" s="105">
        <v>0.1</v>
      </c>
      <c r="B321" s="106">
        <f t="shared" si="167"/>
        <v>18000</v>
      </c>
      <c r="C321" s="28">
        <v>8970833</v>
      </c>
      <c r="D321" s="108">
        <f t="shared" si="189"/>
        <v>17600</v>
      </c>
      <c r="E321" s="180"/>
      <c r="F321" s="155" t="s">
        <v>6</v>
      </c>
      <c r="G321" s="43">
        <v>20</v>
      </c>
      <c r="H321" s="60">
        <v>0.26</v>
      </c>
      <c r="I321" s="46">
        <v>580</v>
      </c>
      <c r="J321" s="53">
        <f t="shared" si="177"/>
        <v>12</v>
      </c>
      <c r="K321" s="56">
        <f t="shared" si="178"/>
        <v>20</v>
      </c>
      <c r="L321" s="57">
        <f t="shared" si="179"/>
        <v>25</v>
      </c>
      <c r="M321" s="58">
        <f t="shared" si="180"/>
        <v>5.8</v>
      </c>
      <c r="N321" s="38">
        <f t="shared" si="171"/>
        <v>12293</v>
      </c>
      <c r="O321" s="63">
        <f t="shared" si="175"/>
        <v>5707</v>
      </c>
      <c r="P321" s="64">
        <f t="shared" si="176"/>
        <v>0.31705555555555553</v>
      </c>
      <c r="Q321" s="33"/>
      <c r="S321" s="117">
        <f t="shared" si="184"/>
        <v>-17</v>
      </c>
      <c r="T321" s="117">
        <f t="shared" si="185"/>
        <v>8970833</v>
      </c>
      <c r="U321" s="151" t="s">
        <v>1031</v>
      </c>
      <c r="V321" s="152">
        <v>20</v>
      </c>
      <c r="W321" s="6">
        <v>660</v>
      </c>
      <c r="Y321" s="302">
        <f t="shared" si="172"/>
        <v>17489</v>
      </c>
      <c r="Z321" s="302"/>
      <c r="AA321" s="169">
        <f t="shared" si="166"/>
        <v>1.02</v>
      </c>
      <c r="AB321" s="168">
        <f t="shared" si="173"/>
        <v>2.9218365829950299E-2</v>
      </c>
      <c r="AC321" s="209">
        <f>CEILING((AF321*$AD$9),100)-200</f>
        <v>18000</v>
      </c>
      <c r="AD321" s="151" t="s">
        <v>1031</v>
      </c>
      <c r="AE321" s="205">
        <v>20</v>
      </c>
      <c r="AF321" s="206">
        <v>711</v>
      </c>
      <c r="AG321" s="136">
        <f t="shared" si="195"/>
        <v>0.26</v>
      </c>
      <c r="AH321" s="168">
        <f t="shared" si="168"/>
        <v>7.7272727272727382E-2</v>
      </c>
      <c r="AI321" s="212">
        <f t="shared" si="169"/>
        <v>2.9218365829950299E-2</v>
      </c>
      <c r="AJ321" s="212">
        <f t="shared" si="170"/>
        <v>-4.8054361442777083E-2</v>
      </c>
    </row>
    <row r="322" spans="1:36" ht="12.95" customHeight="1" x14ac:dyDescent="0.2">
      <c r="A322" s="105">
        <f t="shared" si="181"/>
        <v>0.1</v>
      </c>
      <c r="B322" s="106">
        <f t="shared" si="167"/>
        <v>6890</v>
      </c>
      <c r="C322" s="28">
        <v>8970850</v>
      </c>
      <c r="D322" s="113">
        <f t="shared" si="196"/>
        <v>6890</v>
      </c>
      <c r="E322" s="180"/>
      <c r="F322" s="155" t="s">
        <v>666</v>
      </c>
      <c r="G322" s="43">
        <v>20</v>
      </c>
      <c r="H322" s="60">
        <v>0.26</v>
      </c>
      <c r="I322" s="46">
        <v>227</v>
      </c>
      <c r="J322" s="53">
        <f t="shared" si="177"/>
        <v>12</v>
      </c>
      <c r="K322" s="56">
        <f t="shared" si="178"/>
        <v>20</v>
      </c>
      <c r="L322" s="57">
        <f t="shared" si="179"/>
        <v>25</v>
      </c>
      <c r="M322" s="58">
        <f t="shared" si="180"/>
        <v>2.27</v>
      </c>
      <c r="N322" s="38">
        <f t="shared" si="171"/>
        <v>5012</v>
      </c>
      <c r="O322" s="63">
        <f t="shared" si="175"/>
        <v>1878</v>
      </c>
      <c r="P322" s="64">
        <f t="shared" si="176"/>
        <v>0.2725689404934688</v>
      </c>
      <c r="Q322" s="34"/>
      <c r="S322" s="117">
        <f t="shared" si="184"/>
        <v>-1</v>
      </c>
      <c r="T322" s="117">
        <f t="shared" si="185"/>
        <v>8970850</v>
      </c>
      <c r="U322" s="151" t="s">
        <v>1032</v>
      </c>
      <c r="V322" s="152">
        <v>20</v>
      </c>
      <c r="W322" s="6">
        <v>251</v>
      </c>
      <c r="Y322" s="302">
        <f t="shared" si="172"/>
        <v>6651</v>
      </c>
      <c r="Z322" s="302"/>
      <c r="AA322" s="169">
        <f t="shared" si="166"/>
        <v>1.02</v>
      </c>
      <c r="AB322" s="168">
        <f t="shared" si="173"/>
        <v>3.5934445947977789E-2</v>
      </c>
      <c r="AC322" s="209">
        <f t="shared" ref="AC322" si="199">CEILING((AF322*$AD$9),100)-10</f>
        <v>6890</v>
      </c>
      <c r="AD322" s="151" t="s">
        <v>1032</v>
      </c>
      <c r="AE322" s="205">
        <v>20</v>
      </c>
      <c r="AF322" s="206">
        <v>270</v>
      </c>
      <c r="AG322" s="136">
        <f t="shared" si="195"/>
        <v>0.26</v>
      </c>
      <c r="AH322" s="168">
        <f t="shared" si="168"/>
        <v>7.5697211155378419E-2</v>
      </c>
      <c r="AI322" s="212">
        <f t="shared" si="169"/>
        <v>3.5934445947977789E-2</v>
      </c>
      <c r="AJ322" s="212">
        <f t="shared" si="170"/>
        <v>-3.976276520740063E-2</v>
      </c>
    </row>
    <row r="323" spans="1:36" ht="12.95" customHeight="1" x14ac:dyDescent="0.2">
      <c r="A323" s="105">
        <f t="shared" si="181"/>
        <v>0.1</v>
      </c>
      <c r="B323" s="106">
        <f t="shared" si="167"/>
        <v>7000</v>
      </c>
      <c r="C323" s="28">
        <v>8970851</v>
      </c>
      <c r="D323" s="113">
        <f t="shared" ref="D323" si="200">B323</f>
        <v>7000</v>
      </c>
      <c r="E323" s="180"/>
      <c r="F323" s="155" t="s">
        <v>667</v>
      </c>
      <c r="G323" s="43">
        <v>20</v>
      </c>
      <c r="H323" s="60">
        <v>0.26</v>
      </c>
      <c r="I323" s="46">
        <v>227</v>
      </c>
      <c r="J323" s="53">
        <f t="shared" si="177"/>
        <v>12</v>
      </c>
      <c r="K323" s="56">
        <f t="shared" si="178"/>
        <v>20</v>
      </c>
      <c r="L323" s="57">
        <f t="shared" si="179"/>
        <v>25</v>
      </c>
      <c r="M323" s="58">
        <f t="shared" si="180"/>
        <v>2.27</v>
      </c>
      <c r="N323" s="38">
        <f t="shared" si="171"/>
        <v>5012</v>
      </c>
      <c r="O323" s="63">
        <f t="shared" si="175"/>
        <v>1988</v>
      </c>
      <c r="P323" s="64">
        <f t="shared" si="176"/>
        <v>0.28399999999999997</v>
      </c>
      <c r="Q323" s="34"/>
      <c r="S323" s="117">
        <f t="shared" si="184"/>
        <v>-1</v>
      </c>
      <c r="T323" s="117">
        <f t="shared" si="185"/>
        <v>8970851</v>
      </c>
      <c r="U323" s="151" t="s">
        <v>1033</v>
      </c>
      <c r="V323" s="152">
        <v>20</v>
      </c>
      <c r="W323" s="6">
        <v>251</v>
      </c>
      <c r="Y323" s="302">
        <f t="shared" si="172"/>
        <v>6651</v>
      </c>
      <c r="Z323" s="302"/>
      <c r="AA323" s="169">
        <f t="shared" si="166"/>
        <v>1.02</v>
      </c>
      <c r="AB323" s="168">
        <f t="shared" si="173"/>
        <v>5.247331228386698E-2</v>
      </c>
      <c r="AC323" s="209">
        <f>CEILING((AF323*$AD$9),100)-100</f>
        <v>7000</v>
      </c>
      <c r="AD323" s="151" t="s">
        <v>1033</v>
      </c>
      <c r="AE323" s="205">
        <v>20</v>
      </c>
      <c r="AF323" s="206">
        <v>275</v>
      </c>
      <c r="AG323" s="136">
        <f t="shared" si="195"/>
        <v>0.26</v>
      </c>
      <c r="AH323" s="168">
        <f t="shared" si="168"/>
        <v>9.5617529880478003E-2</v>
      </c>
      <c r="AI323" s="212">
        <f t="shared" si="169"/>
        <v>5.247331228386698E-2</v>
      </c>
      <c r="AJ323" s="212">
        <f t="shared" si="170"/>
        <v>-4.3144217596611023E-2</v>
      </c>
    </row>
    <row r="324" spans="1:36" ht="12.95" customHeight="1" x14ac:dyDescent="0.2">
      <c r="A324" s="105">
        <f t="shared" si="181"/>
        <v>0.1</v>
      </c>
      <c r="B324" s="106">
        <f t="shared" si="167"/>
        <v>10700</v>
      </c>
      <c r="C324" s="28">
        <v>8970852</v>
      </c>
      <c r="D324" s="108">
        <f t="shared" ref="D324" si="201">CEILING(IF(B324&lt;10000,B324,B324*0.98),100)-100</f>
        <v>10400</v>
      </c>
      <c r="E324" s="180"/>
      <c r="F324" s="155" t="s">
        <v>668</v>
      </c>
      <c r="G324" s="43">
        <v>20</v>
      </c>
      <c r="H324" s="60">
        <v>0.26</v>
      </c>
      <c r="I324" s="46">
        <v>360</v>
      </c>
      <c r="J324" s="53">
        <f t="shared" si="177"/>
        <v>12</v>
      </c>
      <c r="K324" s="56">
        <f t="shared" si="178"/>
        <v>20</v>
      </c>
      <c r="L324" s="57">
        <f t="shared" si="179"/>
        <v>25</v>
      </c>
      <c r="M324" s="58">
        <f t="shared" si="180"/>
        <v>3.6</v>
      </c>
      <c r="N324" s="38">
        <f t="shared" si="171"/>
        <v>7755</v>
      </c>
      <c r="O324" s="63">
        <f t="shared" si="175"/>
        <v>2945</v>
      </c>
      <c r="P324" s="64">
        <f t="shared" si="176"/>
        <v>0.27523364485981311</v>
      </c>
      <c r="Q324" s="33"/>
      <c r="S324" s="117">
        <f t="shared" si="184"/>
        <v>-1</v>
      </c>
      <c r="T324" s="117">
        <f t="shared" si="185"/>
        <v>8970852</v>
      </c>
      <c r="U324" s="151" t="s">
        <v>1034</v>
      </c>
      <c r="V324" s="152">
        <v>20</v>
      </c>
      <c r="W324" s="6">
        <v>393</v>
      </c>
      <c r="Y324" s="302">
        <f t="shared" si="172"/>
        <v>10414</v>
      </c>
      <c r="Z324" s="302"/>
      <c r="AA324" s="169">
        <f t="shared" si="166"/>
        <v>1.02</v>
      </c>
      <c r="AB324" s="168">
        <f t="shared" si="173"/>
        <v>2.7463030535817223E-2</v>
      </c>
      <c r="AC324" s="209">
        <f t="shared" ref="AC324:AC325" si="202">CEILING((AF324*$AD$9),100)-100</f>
        <v>10700</v>
      </c>
      <c r="AD324" s="151" t="s">
        <v>1034</v>
      </c>
      <c r="AE324" s="205">
        <v>20</v>
      </c>
      <c r="AF324" s="206">
        <v>422</v>
      </c>
      <c r="AG324" s="136">
        <f t="shared" si="195"/>
        <v>0.26</v>
      </c>
      <c r="AH324" s="168">
        <f t="shared" si="168"/>
        <v>7.3791348600508844E-2</v>
      </c>
      <c r="AI324" s="212">
        <f t="shared" si="169"/>
        <v>2.7463030535817223E-2</v>
      </c>
      <c r="AJ324" s="212">
        <f t="shared" si="170"/>
        <v>-4.632831806469162E-2</v>
      </c>
    </row>
    <row r="325" spans="1:36" ht="12.95" customHeight="1" x14ac:dyDescent="0.2">
      <c r="A325" s="105">
        <f t="shared" si="181"/>
        <v>0.1</v>
      </c>
      <c r="B325" s="106">
        <f t="shared" si="167"/>
        <v>32500</v>
      </c>
      <c r="C325" s="28">
        <v>8970853</v>
      </c>
      <c r="D325" s="108">
        <f t="shared" si="189"/>
        <v>31800</v>
      </c>
      <c r="E325" s="180"/>
      <c r="F325" s="155" t="s">
        <v>669</v>
      </c>
      <c r="G325" s="43">
        <v>20</v>
      </c>
      <c r="H325" s="60">
        <v>0.26</v>
      </c>
      <c r="I325" s="46">
        <v>1090</v>
      </c>
      <c r="J325" s="53">
        <f t="shared" si="177"/>
        <v>20</v>
      </c>
      <c r="K325" s="56">
        <f t="shared" si="178"/>
        <v>20</v>
      </c>
      <c r="L325" s="57">
        <f t="shared" si="179"/>
        <v>25</v>
      </c>
      <c r="M325" s="58">
        <f t="shared" si="180"/>
        <v>10.9</v>
      </c>
      <c r="N325" s="38">
        <f t="shared" si="171"/>
        <v>23032</v>
      </c>
      <c r="O325" s="63">
        <f t="shared" si="175"/>
        <v>9468</v>
      </c>
      <c r="P325" s="64">
        <f t="shared" si="176"/>
        <v>0.29132307692307691</v>
      </c>
      <c r="Q325" s="33"/>
      <c r="S325" s="117">
        <f t="shared" si="184"/>
        <v>-52</v>
      </c>
      <c r="T325" s="117">
        <f t="shared" si="185"/>
        <v>8970853</v>
      </c>
      <c r="U325" s="151" t="s">
        <v>1035</v>
      </c>
      <c r="V325" s="152">
        <v>20</v>
      </c>
      <c r="W325" s="6">
        <v>1187</v>
      </c>
      <c r="Y325" s="302">
        <f t="shared" si="172"/>
        <v>31455</v>
      </c>
      <c r="Z325" s="302"/>
      <c r="AA325" s="169">
        <f t="shared" si="166"/>
        <v>1.02</v>
      </c>
      <c r="AB325" s="168">
        <f t="shared" si="173"/>
        <v>3.3222063264981783E-2</v>
      </c>
      <c r="AC325" s="209">
        <f t="shared" si="202"/>
        <v>32500</v>
      </c>
      <c r="AD325" s="151" t="s">
        <v>1035</v>
      </c>
      <c r="AE325" s="205">
        <v>20</v>
      </c>
      <c r="AF325" s="206">
        <v>1278</v>
      </c>
      <c r="AG325" s="136">
        <f t="shared" si="195"/>
        <v>0.26</v>
      </c>
      <c r="AH325" s="168">
        <f t="shared" si="168"/>
        <v>7.6663858466722745E-2</v>
      </c>
      <c r="AI325" s="212">
        <f t="shared" si="169"/>
        <v>3.3222063264981783E-2</v>
      </c>
      <c r="AJ325" s="212">
        <f t="shared" si="170"/>
        <v>-4.3441795201740963E-2</v>
      </c>
    </row>
    <row r="326" spans="1:36" ht="12.95" customHeight="1" x14ac:dyDescent="0.2">
      <c r="A326" s="105">
        <f t="shared" si="181"/>
        <v>0.1</v>
      </c>
      <c r="B326" s="106">
        <f t="shared" si="167"/>
        <v>1490</v>
      </c>
      <c r="C326" s="28">
        <v>8970905</v>
      </c>
      <c r="D326" s="113">
        <f t="shared" ref="D326:D333" si="203">B326</f>
        <v>1490</v>
      </c>
      <c r="E326" s="180"/>
      <c r="F326" s="155" t="s">
        <v>469</v>
      </c>
      <c r="G326" s="43">
        <v>20</v>
      </c>
      <c r="H326" s="60">
        <v>0.26</v>
      </c>
      <c r="I326" s="46">
        <v>46</v>
      </c>
      <c r="J326" s="53">
        <f t="shared" si="177"/>
        <v>12</v>
      </c>
      <c r="K326" s="56">
        <f t="shared" si="178"/>
        <v>20</v>
      </c>
      <c r="L326" s="57">
        <f t="shared" si="179"/>
        <v>25</v>
      </c>
      <c r="M326" s="58">
        <f t="shared" si="180"/>
        <v>0.46</v>
      </c>
      <c r="N326" s="38">
        <f t="shared" si="171"/>
        <v>1279</v>
      </c>
      <c r="O326" s="63">
        <f t="shared" si="175"/>
        <v>211</v>
      </c>
      <c r="P326" s="64">
        <f t="shared" si="176"/>
        <v>0.14161073825503356</v>
      </c>
      <c r="Q326" s="33"/>
      <c r="S326" s="117">
        <f t="shared" si="184"/>
        <v>-1</v>
      </c>
      <c r="T326" s="117">
        <f t="shared" si="185"/>
        <v>8970905</v>
      </c>
      <c r="U326" s="151" t="s">
        <v>1036</v>
      </c>
      <c r="V326" s="152">
        <v>20</v>
      </c>
      <c r="W326" s="6">
        <v>50</v>
      </c>
      <c r="Y326" s="302">
        <f t="shared" si="172"/>
        <v>1324</v>
      </c>
      <c r="Z326" s="302"/>
      <c r="AA326" s="169">
        <v>1.05</v>
      </c>
      <c r="AB326" s="168">
        <f t="shared" si="173"/>
        <v>0.12537764350453173</v>
      </c>
      <c r="AC326" s="209">
        <f t="shared" ref="AC326:AC333" si="204">CEILING((AF326*$AD$9),100)-10</f>
        <v>1490</v>
      </c>
      <c r="AD326" s="151" t="s">
        <v>1036</v>
      </c>
      <c r="AE326" s="205">
        <v>20</v>
      </c>
      <c r="AF326" s="206">
        <v>55</v>
      </c>
      <c r="AG326" s="136">
        <f t="shared" si="195"/>
        <v>0.26</v>
      </c>
      <c r="AH326" s="168">
        <f t="shared" si="168"/>
        <v>0.10000000000000009</v>
      </c>
      <c r="AI326" s="212">
        <f t="shared" si="169"/>
        <v>0.12537764350453173</v>
      </c>
      <c r="AJ326" s="212">
        <f t="shared" si="170"/>
        <v>2.5377643504531644E-2</v>
      </c>
    </row>
    <row r="327" spans="1:36" ht="12.95" customHeight="1" x14ac:dyDescent="0.2">
      <c r="A327" s="105">
        <f t="shared" si="181"/>
        <v>0.1</v>
      </c>
      <c r="B327" s="106">
        <f t="shared" si="167"/>
        <v>300</v>
      </c>
      <c r="C327" s="28">
        <v>8970906</v>
      </c>
      <c r="D327" s="113">
        <f t="shared" si="203"/>
        <v>300</v>
      </c>
      <c r="E327" s="180"/>
      <c r="F327" s="155" t="s">
        <v>470</v>
      </c>
      <c r="G327" s="43">
        <v>20</v>
      </c>
      <c r="H327" s="60">
        <v>0.26</v>
      </c>
      <c r="I327" s="46">
        <v>10</v>
      </c>
      <c r="J327" s="53">
        <f t="shared" si="177"/>
        <v>12</v>
      </c>
      <c r="K327" s="56">
        <f t="shared" si="178"/>
        <v>20</v>
      </c>
      <c r="L327" s="57">
        <f t="shared" si="179"/>
        <v>25</v>
      </c>
      <c r="M327" s="58">
        <f t="shared" si="180"/>
        <v>0.1</v>
      </c>
      <c r="N327" s="38">
        <f t="shared" si="171"/>
        <v>537</v>
      </c>
      <c r="O327" s="63">
        <f t="shared" si="175"/>
        <v>-237</v>
      </c>
      <c r="P327" s="64">
        <f t="shared" si="176"/>
        <v>-0.79</v>
      </c>
      <c r="Q327" s="33"/>
      <c r="S327" s="117">
        <f t="shared" si="184"/>
        <v>-14</v>
      </c>
      <c r="T327" s="117">
        <f t="shared" si="185"/>
        <v>8970906</v>
      </c>
      <c r="U327" s="151" t="s">
        <v>1037</v>
      </c>
      <c r="V327" s="152">
        <v>20</v>
      </c>
      <c r="W327" s="6">
        <v>10</v>
      </c>
      <c r="Y327" s="302">
        <f t="shared" si="172"/>
        <v>264</v>
      </c>
      <c r="Z327" s="302"/>
      <c r="AA327" s="169">
        <v>1.5</v>
      </c>
      <c r="AB327" s="168">
        <f t="shared" si="173"/>
        <v>0.13636363636363646</v>
      </c>
      <c r="AC327" s="209">
        <f>CEILING((AF327*$AD$9),100)-0</f>
        <v>300</v>
      </c>
      <c r="AD327" s="151" t="s">
        <v>1037</v>
      </c>
      <c r="AE327" s="205">
        <v>20</v>
      </c>
      <c r="AF327" s="206">
        <v>11</v>
      </c>
      <c r="AG327" s="136">
        <f t="shared" si="195"/>
        <v>0.26</v>
      </c>
      <c r="AH327" s="168">
        <f t="shared" si="168"/>
        <v>0.10000000000000009</v>
      </c>
      <c r="AI327" s="212">
        <f t="shared" si="169"/>
        <v>0.13636363636363646</v>
      </c>
      <c r="AJ327" s="212">
        <f t="shared" si="170"/>
        <v>3.6363636363636376E-2</v>
      </c>
    </row>
    <row r="328" spans="1:36" ht="12.95" customHeight="1" x14ac:dyDescent="0.2">
      <c r="A328" s="105">
        <f t="shared" si="181"/>
        <v>0.1</v>
      </c>
      <c r="B328" s="106">
        <f t="shared" si="167"/>
        <v>2400</v>
      </c>
      <c r="C328" s="28">
        <v>8970920</v>
      </c>
      <c r="D328" s="113">
        <f t="shared" si="203"/>
        <v>2400</v>
      </c>
      <c r="E328" s="180"/>
      <c r="F328" s="155" t="s">
        <v>503</v>
      </c>
      <c r="G328" s="43">
        <v>20</v>
      </c>
      <c r="H328" s="60">
        <v>0.26</v>
      </c>
      <c r="I328" s="46">
        <v>79</v>
      </c>
      <c r="J328" s="53">
        <f t="shared" si="177"/>
        <v>12</v>
      </c>
      <c r="K328" s="56">
        <f t="shared" si="178"/>
        <v>20</v>
      </c>
      <c r="L328" s="57">
        <f t="shared" si="179"/>
        <v>25</v>
      </c>
      <c r="M328" s="58">
        <f t="shared" si="180"/>
        <v>0.79</v>
      </c>
      <c r="N328" s="38">
        <f t="shared" si="171"/>
        <v>1960</v>
      </c>
      <c r="O328" s="63">
        <f t="shared" si="175"/>
        <v>440</v>
      </c>
      <c r="P328" s="64">
        <f t="shared" si="176"/>
        <v>0.18333333333333332</v>
      </c>
      <c r="Q328" s="34"/>
      <c r="S328" s="117">
        <f t="shared" si="184"/>
        <v>-1</v>
      </c>
      <c r="T328" s="117">
        <f t="shared" si="185"/>
        <v>8970920</v>
      </c>
      <c r="U328" s="151" t="s">
        <v>1038</v>
      </c>
      <c r="V328" s="152">
        <v>20</v>
      </c>
      <c r="W328" s="6">
        <v>87</v>
      </c>
      <c r="Y328" s="302">
        <f t="shared" si="172"/>
        <v>2305</v>
      </c>
      <c r="Z328" s="302"/>
      <c r="AA328" s="169">
        <v>1.05</v>
      </c>
      <c r="AB328" s="168">
        <f t="shared" si="173"/>
        <v>4.1214750542299283E-2</v>
      </c>
      <c r="AC328" s="209">
        <f>CEILING((AF328*$AD$9),100)-0</f>
        <v>2400</v>
      </c>
      <c r="AD328" s="151" t="s">
        <v>1038</v>
      </c>
      <c r="AE328" s="205">
        <v>20</v>
      </c>
      <c r="AF328" s="206">
        <v>93</v>
      </c>
      <c r="AG328" s="136">
        <f t="shared" si="195"/>
        <v>0.26</v>
      </c>
      <c r="AH328" s="168">
        <f t="shared" si="168"/>
        <v>6.8965517241379226E-2</v>
      </c>
      <c r="AI328" s="212">
        <f t="shared" si="169"/>
        <v>4.1214750542299283E-2</v>
      </c>
      <c r="AJ328" s="212">
        <f t="shared" si="170"/>
        <v>-2.7750766699079943E-2</v>
      </c>
    </row>
    <row r="329" spans="1:36" ht="12.95" customHeight="1" x14ac:dyDescent="0.2">
      <c r="A329" s="105">
        <f t="shared" si="181"/>
        <v>0.1</v>
      </c>
      <c r="B329" s="106">
        <f t="shared" si="167"/>
        <v>2500</v>
      </c>
      <c r="C329" s="28">
        <v>8970921</v>
      </c>
      <c r="D329" s="113">
        <f t="shared" si="203"/>
        <v>2500</v>
      </c>
      <c r="E329" s="180"/>
      <c r="F329" s="155" t="s">
        <v>504</v>
      </c>
      <c r="G329" s="43">
        <v>20</v>
      </c>
      <c r="H329" s="60">
        <v>0.26</v>
      </c>
      <c r="I329" s="46">
        <v>82</v>
      </c>
      <c r="J329" s="53">
        <f t="shared" si="177"/>
        <v>12</v>
      </c>
      <c r="K329" s="56">
        <f t="shared" si="178"/>
        <v>20</v>
      </c>
      <c r="L329" s="57">
        <f t="shared" si="179"/>
        <v>25</v>
      </c>
      <c r="M329" s="58">
        <f t="shared" si="180"/>
        <v>0.82</v>
      </c>
      <c r="N329" s="38">
        <f t="shared" si="171"/>
        <v>2022</v>
      </c>
      <c r="O329" s="63">
        <f t="shared" si="175"/>
        <v>478</v>
      </c>
      <c r="P329" s="64">
        <f t="shared" si="176"/>
        <v>0.19120000000000001</v>
      </c>
      <c r="Q329" s="34"/>
      <c r="S329" s="117">
        <f t="shared" si="184"/>
        <v>-1</v>
      </c>
      <c r="T329" s="117">
        <f t="shared" si="185"/>
        <v>8970921</v>
      </c>
      <c r="U329" s="151" t="s">
        <v>1039</v>
      </c>
      <c r="V329" s="152">
        <v>20</v>
      </c>
      <c r="W329" s="6">
        <v>91</v>
      </c>
      <c r="Y329" s="302">
        <f t="shared" si="172"/>
        <v>2411</v>
      </c>
      <c r="Z329" s="302"/>
      <c r="AA329" s="169">
        <f t="shared" ref="AA329:AA390" si="205">AA328</f>
        <v>1.05</v>
      </c>
      <c r="AB329" s="168">
        <f t="shared" si="173"/>
        <v>3.691414350891753E-2</v>
      </c>
      <c r="AC329" s="209">
        <f>CEILING((AF329*$AD$9),100)-0</f>
        <v>2500</v>
      </c>
      <c r="AD329" s="151" t="s">
        <v>1039</v>
      </c>
      <c r="AE329" s="205">
        <v>20</v>
      </c>
      <c r="AF329" s="206">
        <v>98</v>
      </c>
      <c r="AG329" s="136">
        <f t="shared" si="195"/>
        <v>0.26</v>
      </c>
      <c r="AH329" s="168">
        <f t="shared" si="168"/>
        <v>7.6923076923076872E-2</v>
      </c>
      <c r="AI329" s="212">
        <f t="shared" si="169"/>
        <v>3.691414350891753E-2</v>
      </c>
      <c r="AJ329" s="212">
        <f t="shared" si="170"/>
        <v>-4.0008933414159342E-2</v>
      </c>
    </row>
    <row r="330" spans="1:36" ht="12.95" customHeight="1" x14ac:dyDescent="0.2">
      <c r="A330" s="105">
        <f t="shared" si="181"/>
        <v>0.1</v>
      </c>
      <c r="B330" s="106">
        <f t="shared" si="167"/>
        <v>2990</v>
      </c>
      <c r="C330" s="28">
        <v>8970922</v>
      </c>
      <c r="D330" s="113">
        <f t="shared" si="203"/>
        <v>2990</v>
      </c>
      <c r="E330" s="180"/>
      <c r="F330" s="155" t="s">
        <v>505</v>
      </c>
      <c r="G330" s="43">
        <v>20</v>
      </c>
      <c r="H330" s="60">
        <v>0.26</v>
      </c>
      <c r="I330" s="46">
        <v>98</v>
      </c>
      <c r="J330" s="53">
        <f t="shared" si="177"/>
        <v>12</v>
      </c>
      <c r="K330" s="56">
        <f t="shared" si="178"/>
        <v>20</v>
      </c>
      <c r="L330" s="57">
        <f t="shared" si="179"/>
        <v>25</v>
      </c>
      <c r="M330" s="58">
        <f t="shared" si="180"/>
        <v>0.98</v>
      </c>
      <c r="N330" s="38">
        <f t="shared" si="171"/>
        <v>2352</v>
      </c>
      <c r="O330" s="63">
        <f t="shared" si="175"/>
        <v>638</v>
      </c>
      <c r="P330" s="64">
        <f t="shared" si="176"/>
        <v>0.21337792642140468</v>
      </c>
      <c r="Q330" s="33"/>
      <c r="S330" s="117">
        <f t="shared" si="184"/>
        <v>-1</v>
      </c>
      <c r="T330" s="117">
        <f t="shared" si="185"/>
        <v>8970922</v>
      </c>
      <c r="U330" s="151" t="s">
        <v>1040</v>
      </c>
      <c r="V330" s="152">
        <v>20</v>
      </c>
      <c r="W330" s="6">
        <v>107</v>
      </c>
      <c r="Y330" s="302">
        <f t="shared" si="172"/>
        <v>2835</v>
      </c>
      <c r="Z330" s="302"/>
      <c r="AA330" s="169">
        <f t="shared" si="205"/>
        <v>1.05</v>
      </c>
      <c r="AB330" s="168">
        <f t="shared" si="173"/>
        <v>5.467372134038806E-2</v>
      </c>
      <c r="AC330" s="209">
        <f t="shared" si="204"/>
        <v>2990</v>
      </c>
      <c r="AD330" s="151" t="s">
        <v>1040</v>
      </c>
      <c r="AE330" s="205">
        <v>20</v>
      </c>
      <c r="AF330" s="206">
        <v>115</v>
      </c>
      <c r="AG330" s="136">
        <f t="shared" si="195"/>
        <v>0.26</v>
      </c>
      <c r="AH330" s="168">
        <f t="shared" si="168"/>
        <v>7.4766355140186924E-2</v>
      </c>
      <c r="AI330" s="212">
        <f t="shared" si="169"/>
        <v>5.467372134038806E-2</v>
      </c>
      <c r="AJ330" s="212">
        <f t="shared" si="170"/>
        <v>-2.0092633799798865E-2</v>
      </c>
    </row>
    <row r="331" spans="1:36" ht="12.95" customHeight="1" x14ac:dyDescent="0.2">
      <c r="A331" s="105">
        <f t="shared" si="181"/>
        <v>0.1</v>
      </c>
      <c r="B331" s="106">
        <f t="shared" ref="B331:B394" si="206">AC331</f>
        <v>4100</v>
      </c>
      <c r="C331" s="28">
        <v>8970923</v>
      </c>
      <c r="D331" s="113">
        <f t="shared" si="203"/>
        <v>4100</v>
      </c>
      <c r="E331" s="180"/>
      <c r="F331" s="155" t="s">
        <v>508</v>
      </c>
      <c r="G331" s="43">
        <v>20</v>
      </c>
      <c r="H331" s="60">
        <v>0.26</v>
      </c>
      <c r="I331" s="46">
        <v>135</v>
      </c>
      <c r="J331" s="53">
        <f t="shared" si="177"/>
        <v>12</v>
      </c>
      <c r="K331" s="56">
        <f t="shared" si="178"/>
        <v>20</v>
      </c>
      <c r="L331" s="57">
        <f t="shared" si="179"/>
        <v>25</v>
      </c>
      <c r="M331" s="58">
        <f t="shared" si="180"/>
        <v>1.35</v>
      </c>
      <c r="N331" s="38">
        <f t="shared" si="171"/>
        <v>3115</v>
      </c>
      <c r="O331" s="63">
        <f t="shared" si="175"/>
        <v>985</v>
      </c>
      <c r="P331" s="64">
        <f t="shared" si="176"/>
        <v>0.24024390243902438</v>
      </c>
      <c r="Q331" s="33"/>
      <c r="S331" s="117">
        <f t="shared" si="184"/>
        <v>-1</v>
      </c>
      <c r="T331" s="117">
        <f t="shared" si="185"/>
        <v>8970923</v>
      </c>
      <c r="U331" s="151" t="s">
        <v>1041</v>
      </c>
      <c r="V331" s="152">
        <v>20</v>
      </c>
      <c r="W331" s="6">
        <v>149</v>
      </c>
      <c r="Y331" s="302">
        <f t="shared" si="172"/>
        <v>3948</v>
      </c>
      <c r="Z331" s="302"/>
      <c r="AA331" s="169">
        <v>1.02</v>
      </c>
      <c r="AB331" s="168">
        <f t="shared" si="173"/>
        <v>3.8500506585612992E-2</v>
      </c>
      <c r="AC331" s="209">
        <f>CEILING((AF331*$AD$9),100)-0</f>
        <v>4100</v>
      </c>
      <c r="AD331" s="151" t="s">
        <v>1041</v>
      </c>
      <c r="AE331" s="205">
        <v>20</v>
      </c>
      <c r="AF331" s="206">
        <v>160</v>
      </c>
      <c r="AG331" s="136">
        <f t="shared" si="195"/>
        <v>0.26</v>
      </c>
      <c r="AH331" s="168">
        <f t="shared" ref="AH331:AH381" si="207">AF331/W331-1</f>
        <v>7.3825503355704702E-2</v>
      </c>
      <c r="AI331" s="212">
        <f t="shared" ref="AI331:AI381" si="208">AC331/Y331-1</f>
        <v>3.8500506585612992E-2</v>
      </c>
      <c r="AJ331" s="212">
        <f t="shared" ref="AJ331:AJ394" si="209">AI331-AH331</f>
        <v>-3.532499677009171E-2</v>
      </c>
    </row>
    <row r="332" spans="1:36" ht="12.95" customHeight="1" x14ac:dyDescent="0.2">
      <c r="A332" s="105">
        <f t="shared" si="181"/>
        <v>0.1</v>
      </c>
      <c r="B332" s="106">
        <f t="shared" si="206"/>
        <v>4990</v>
      </c>
      <c r="C332" s="28">
        <v>8970924</v>
      </c>
      <c r="D332" s="113">
        <f t="shared" si="203"/>
        <v>4990</v>
      </c>
      <c r="E332" s="180"/>
      <c r="F332" s="155" t="s">
        <v>620</v>
      </c>
      <c r="G332" s="43">
        <v>20</v>
      </c>
      <c r="H332" s="60">
        <v>0.26</v>
      </c>
      <c r="I332" s="46">
        <v>165</v>
      </c>
      <c r="J332" s="53">
        <f t="shared" si="177"/>
        <v>12</v>
      </c>
      <c r="K332" s="56">
        <f t="shared" si="178"/>
        <v>20</v>
      </c>
      <c r="L332" s="57">
        <f t="shared" si="179"/>
        <v>25</v>
      </c>
      <c r="M332" s="58">
        <f t="shared" si="180"/>
        <v>1.65</v>
      </c>
      <c r="N332" s="38">
        <f t="shared" si="171"/>
        <v>3734</v>
      </c>
      <c r="O332" s="63">
        <f t="shared" si="175"/>
        <v>1256</v>
      </c>
      <c r="P332" s="64">
        <f t="shared" si="176"/>
        <v>0.25170340681362724</v>
      </c>
      <c r="Q332" s="33"/>
      <c r="S332" s="117">
        <f t="shared" si="184"/>
        <v>-9100</v>
      </c>
      <c r="T332" s="117">
        <f t="shared" si="185"/>
        <v>8970924</v>
      </c>
      <c r="U332" s="151" t="s">
        <v>1042</v>
      </c>
      <c r="V332" s="152">
        <v>20</v>
      </c>
      <c r="W332" s="6">
        <v>181</v>
      </c>
      <c r="Y332" s="302">
        <f t="shared" si="172"/>
        <v>4796</v>
      </c>
      <c r="Z332" s="302"/>
      <c r="AA332" s="169">
        <f t="shared" si="205"/>
        <v>1.02</v>
      </c>
      <c r="AB332" s="168">
        <f t="shared" si="173"/>
        <v>4.0450375312760745E-2</v>
      </c>
      <c r="AC332" s="209">
        <f t="shared" si="204"/>
        <v>4990</v>
      </c>
      <c r="AD332" s="151" t="s">
        <v>1042</v>
      </c>
      <c r="AE332" s="205">
        <v>20</v>
      </c>
      <c r="AF332" s="206">
        <v>194</v>
      </c>
      <c r="AG332" s="136">
        <f t="shared" si="195"/>
        <v>0.26</v>
      </c>
      <c r="AH332" s="168">
        <f t="shared" si="207"/>
        <v>7.182320441988943E-2</v>
      </c>
      <c r="AI332" s="212">
        <f t="shared" si="208"/>
        <v>4.0450375312760745E-2</v>
      </c>
      <c r="AJ332" s="212">
        <f t="shared" si="209"/>
        <v>-3.1372829107128686E-2</v>
      </c>
    </row>
    <row r="333" spans="1:36" ht="12.95" customHeight="1" x14ac:dyDescent="0.2">
      <c r="A333" s="105">
        <f t="shared" si="181"/>
        <v>0.1</v>
      </c>
      <c r="B333" s="106">
        <f t="shared" si="206"/>
        <v>5990</v>
      </c>
      <c r="C333" s="28">
        <v>8980024</v>
      </c>
      <c r="D333" s="113">
        <f t="shared" si="203"/>
        <v>5990</v>
      </c>
      <c r="E333" s="180"/>
      <c r="F333" s="155" t="s">
        <v>532</v>
      </c>
      <c r="G333" s="43">
        <v>20</v>
      </c>
      <c r="H333" s="60">
        <v>0.26</v>
      </c>
      <c r="I333" s="46">
        <v>185</v>
      </c>
      <c r="J333" s="53">
        <f t="shared" si="177"/>
        <v>12</v>
      </c>
      <c r="K333" s="56">
        <f t="shared" si="178"/>
        <v>20</v>
      </c>
      <c r="L333" s="57">
        <f t="shared" si="179"/>
        <v>25</v>
      </c>
      <c r="M333" s="58">
        <f t="shared" si="180"/>
        <v>1.85</v>
      </c>
      <c r="N333" s="38">
        <f t="shared" ref="N333:N404" si="210">CEILING(((I333*(1-H333)+J333+M333)*$N$8),1)-0</f>
        <v>4146</v>
      </c>
      <c r="O333" s="63">
        <f t="shared" si="175"/>
        <v>1844</v>
      </c>
      <c r="P333" s="64">
        <f t="shared" si="176"/>
        <v>0.3078464106844741</v>
      </c>
      <c r="Q333" s="33"/>
      <c r="S333" s="117">
        <f t="shared" si="184"/>
        <v>-7</v>
      </c>
      <c r="T333" s="117">
        <f t="shared" si="185"/>
        <v>8980024</v>
      </c>
      <c r="U333" s="151" t="s">
        <v>1043</v>
      </c>
      <c r="V333" s="152">
        <v>20</v>
      </c>
      <c r="W333" s="6">
        <v>215</v>
      </c>
      <c r="Y333" s="302">
        <f t="shared" si="172"/>
        <v>5697</v>
      </c>
      <c r="Z333" s="302"/>
      <c r="AA333" s="169">
        <f t="shared" si="205"/>
        <v>1.02</v>
      </c>
      <c r="AB333" s="168">
        <f t="shared" si="173"/>
        <v>5.1430577496928143E-2</v>
      </c>
      <c r="AC333" s="209">
        <f t="shared" si="204"/>
        <v>5990</v>
      </c>
      <c r="AD333" s="151" t="s">
        <v>1043</v>
      </c>
      <c r="AE333" s="205">
        <v>20</v>
      </c>
      <c r="AF333" s="206">
        <v>232</v>
      </c>
      <c r="AG333" s="136">
        <f t="shared" si="195"/>
        <v>0.26</v>
      </c>
      <c r="AH333" s="168">
        <f t="shared" si="207"/>
        <v>7.9069767441860561E-2</v>
      </c>
      <c r="AI333" s="212">
        <f t="shared" si="208"/>
        <v>5.1430577496928143E-2</v>
      </c>
      <c r="AJ333" s="212">
        <f t="shared" si="209"/>
        <v>-2.7639189944932419E-2</v>
      </c>
    </row>
    <row r="334" spans="1:36" ht="12.95" customHeight="1" x14ac:dyDescent="0.2">
      <c r="A334" s="105">
        <f t="shared" si="181"/>
        <v>0.1</v>
      </c>
      <c r="B334" s="106">
        <f t="shared" si="206"/>
        <v>18300</v>
      </c>
      <c r="C334" s="28">
        <v>8980031</v>
      </c>
      <c r="D334" s="108">
        <f t="shared" ref="D334:D338" si="211">CEILING(IF(B334&lt;10000,B334,B334*0.98),100)-100</f>
        <v>17900</v>
      </c>
      <c r="E334" s="180"/>
      <c r="F334" s="155" t="s">
        <v>490</v>
      </c>
      <c r="G334" s="43">
        <v>20</v>
      </c>
      <c r="H334" s="60">
        <v>0.26</v>
      </c>
      <c r="I334" s="46">
        <v>617</v>
      </c>
      <c r="J334" s="53">
        <f t="shared" si="177"/>
        <v>12</v>
      </c>
      <c r="K334" s="56">
        <f t="shared" si="178"/>
        <v>20</v>
      </c>
      <c r="L334" s="57">
        <f t="shared" si="179"/>
        <v>25</v>
      </c>
      <c r="M334" s="58">
        <f t="shared" si="180"/>
        <v>6.17</v>
      </c>
      <c r="N334" s="38">
        <f t="shared" si="210"/>
        <v>13056</v>
      </c>
      <c r="O334" s="63">
        <f t="shared" si="175"/>
        <v>5244</v>
      </c>
      <c r="P334" s="64">
        <f t="shared" si="176"/>
        <v>0.28655737704918033</v>
      </c>
      <c r="Q334" s="34"/>
      <c r="S334" s="117">
        <f t="shared" si="184"/>
        <v>-1</v>
      </c>
      <c r="T334" s="117">
        <f t="shared" si="185"/>
        <v>8980031</v>
      </c>
      <c r="U334" s="151" t="s">
        <v>1044</v>
      </c>
      <c r="V334" s="152">
        <v>20</v>
      </c>
      <c r="W334" s="6">
        <v>670</v>
      </c>
      <c r="Y334" s="302">
        <f t="shared" si="172"/>
        <v>17754</v>
      </c>
      <c r="Z334" s="302"/>
      <c r="AA334" s="169">
        <f t="shared" si="205"/>
        <v>1.02</v>
      </c>
      <c r="AB334" s="168">
        <f t="shared" si="173"/>
        <v>3.0753632984116264E-2</v>
      </c>
      <c r="AC334" s="209">
        <f>CEILING((AF334*$AD$9),100)-100</f>
        <v>18300</v>
      </c>
      <c r="AD334" s="151" t="s">
        <v>1044</v>
      </c>
      <c r="AE334" s="205">
        <v>20</v>
      </c>
      <c r="AF334" s="206">
        <v>721</v>
      </c>
      <c r="AG334" s="136">
        <f t="shared" si="195"/>
        <v>0.26</v>
      </c>
      <c r="AH334" s="168">
        <f t="shared" si="207"/>
        <v>7.6119402985074691E-2</v>
      </c>
      <c r="AI334" s="212">
        <f t="shared" si="208"/>
        <v>3.0753632984116264E-2</v>
      </c>
      <c r="AJ334" s="212">
        <f t="shared" si="209"/>
        <v>-4.5365770000958427E-2</v>
      </c>
    </row>
    <row r="335" spans="1:36" ht="12.95" customHeight="1" x14ac:dyDescent="0.2">
      <c r="A335" s="105">
        <f t="shared" si="181"/>
        <v>0.1</v>
      </c>
      <c r="B335" s="106">
        <f t="shared" si="206"/>
        <v>38700</v>
      </c>
      <c r="C335" s="28">
        <v>8980032</v>
      </c>
      <c r="D335" s="108">
        <f t="shared" si="211"/>
        <v>37900</v>
      </c>
      <c r="E335" s="180"/>
      <c r="F335" s="155" t="s">
        <v>485</v>
      </c>
      <c r="G335" s="43" t="s">
        <v>486</v>
      </c>
      <c r="H335" s="74">
        <v>0.09</v>
      </c>
      <c r="I335" s="46">
        <v>1050</v>
      </c>
      <c r="J335" s="53">
        <f t="shared" si="177"/>
        <v>20</v>
      </c>
      <c r="K335" s="56">
        <f t="shared" si="178"/>
        <v>20</v>
      </c>
      <c r="L335" s="57">
        <f t="shared" si="179"/>
        <v>25</v>
      </c>
      <c r="M335" s="58">
        <f t="shared" si="180"/>
        <v>10.5</v>
      </c>
      <c r="N335" s="38">
        <f t="shared" si="210"/>
        <v>27115</v>
      </c>
      <c r="O335" s="63">
        <f t="shared" si="175"/>
        <v>11585</v>
      </c>
      <c r="P335" s="64">
        <f t="shared" si="176"/>
        <v>0.29935400516795868</v>
      </c>
      <c r="Q335" s="34"/>
      <c r="S335" s="117">
        <f t="shared" si="184"/>
        <v>-1</v>
      </c>
      <c r="T335" s="117">
        <f t="shared" si="185"/>
        <v>8980032</v>
      </c>
      <c r="U335" s="151" t="s">
        <v>1045</v>
      </c>
      <c r="V335" s="152" t="s">
        <v>561</v>
      </c>
      <c r="W335" s="6">
        <v>1400</v>
      </c>
      <c r="Y335" s="302">
        <f t="shared" ref="Y335:Y398" si="212">CEILING((W335*$B$4),1)-1</f>
        <v>37099</v>
      </c>
      <c r="Z335" s="302"/>
      <c r="AA335" s="169">
        <f t="shared" si="205"/>
        <v>1.02</v>
      </c>
      <c r="AB335" s="168">
        <f t="shared" ref="AB335:AB398" si="213">B335/Y335-1</f>
        <v>4.3154802016226901E-2</v>
      </c>
      <c r="AC335" s="209">
        <f t="shared" ref="AC335:AC338" si="214">CEILING((AF335*$AD$9),100)-100</f>
        <v>38700</v>
      </c>
      <c r="AD335" s="151" t="s">
        <v>1045</v>
      </c>
      <c r="AE335" s="205" t="s">
        <v>561</v>
      </c>
      <c r="AF335" s="206">
        <v>1520</v>
      </c>
      <c r="AG335" s="136">
        <f t="shared" si="195"/>
        <v>0.26</v>
      </c>
      <c r="AH335" s="168">
        <f t="shared" si="207"/>
        <v>8.5714285714285632E-2</v>
      </c>
      <c r="AI335" s="212">
        <f t="shared" si="208"/>
        <v>4.3154802016226901E-2</v>
      </c>
      <c r="AJ335" s="212">
        <f t="shared" si="209"/>
        <v>-4.2559483698058731E-2</v>
      </c>
    </row>
    <row r="336" spans="1:36" ht="12.95" customHeight="1" x14ac:dyDescent="0.2">
      <c r="A336" s="105">
        <f t="shared" si="181"/>
        <v>0.1</v>
      </c>
      <c r="B336" s="106">
        <f t="shared" si="206"/>
        <v>67500</v>
      </c>
      <c r="C336" s="28">
        <v>8980033</v>
      </c>
      <c r="D336" s="108">
        <f t="shared" si="211"/>
        <v>66100</v>
      </c>
      <c r="E336" s="180"/>
      <c r="F336" s="155" t="s">
        <v>487</v>
      </c>
      <c r="G336" s="43" t="s">
        <v>486</v>
      </c>
      <c r="H336" s="74">
        <v>0.09</v>
      </c>
      <c r="I336" s="46">
        <v>2010</v>
      </c>
      <c r="J336" s="53">
        <f t="shared" si="177"/>
        <v>25</v>
      </c>
      <c r="K336" s="56">
        <f t="shared" si="178"/>
        <v>25</v>
      </c>
      <c r="L336" s="57">
        <f t="shared" si="179"/>
        <v>25</v>
      </c>
      <c r="M336" s="58">
        <f t="shared" si="180"/>
        <v>20.100000000000001</v>
      </c>
      <c r="N336" s="38">
        <f t="shared" si="210"/>
        <v>51541</v>
      </c>
      <c r="O336" s="63">
        <f t="shared" si="175"/>
        <v>15959</v>
      </c>
      <c r="P336" s="64">
        <f t="shared" si="176"/>
        <v>0.23642962962962963</v>
      </c>
      <c r="Q336" s="34"/>
      <c r="S336" s="117">
        <f t="shared" si="184"/>
        <v>-1</v>
      </c>
      <c r="T336" s="117">
        <f t="shared" si="185"/>
        <v>8980033</v>
      </c>
      <c r="U336" s="151" t="s">
        <v>1046</v>
      </c>
      <c r="V336" s="152" t="s">
        <v>561</v>
      </c>
      <c r="W336" s="6">
        <v>2460</v>
      </c>
      <c r="Y336" s="302">
        <f t="shared" si="212"/>
        <v>65189</v>
      </c>
      <c r="Z336" s="302"/>
      <c r="AA336" s="169">
        <f t="shared" si="205"/>
        <v>1.02</v>
      </c>
      <c r="AB336" s="168">
        <f t="shared" si="213"/>
        <v>3.5450766233567022E-2</v>
      </c>
      <c r="AC336" s="209">
        <f t="shared" si="214"/>
        <v>67500</v>
      </c>
      <c r="AD336" s="151" t="s">
        <v>1046</v>
      </c>
      <c r="AE336" s="205" t="s">
        <v>561</v>
      </c>
      <c r="AF336" s="206">
        <v>2649</v>
      </c>
      <c r="AG336" s="136">
        <f t="shared" si="195"/>
        <v>0.26</v>
      </c>
      <c r="AH336" s="168">
        <f t="shared" si="207"/>
        <v>7.6829268292682995E-2</v>
      </c>
      <c r="AI336" s="212">
        <f t="shared" si="208"/>
        <v>3.5450766233567022E-2</v>
      </c>
      <c r="AJ336" s="212">
        <f t="shared" si="209"/>
        <v>-4.1378502059115974E-2</v>
      </c>
    </row>
    <row r="337" spans="1:36" ht="12.95" customHeight="1" x14ac:dyDescent="0.2">
      <c r="A337" s="105">
        <f t="shared" si="181"/>
        <v>0.1</v>
      </c>
      <c r="B337" s="106">
        <f t="shared" si="206"/>
        <v>23300</v>
      </c>
      <c r="C337" s="28">
        <v>8980034</v>
      </c>
      <c r="D337" s="108">
        <f t="shared" si="211"/>
        <v>22800</v>
      </c>
      <c r="E337" s="180"/>
      <c r="F337" s="155" t="s">
        <v>488</v>
      </c>
      <c r="G337" s="43" t="s">
        <v>486</v>
      </c>
      <c r="H337" s="74">
        <v>0.09</v>
      </c>
      <c r="I337" s="46">
        <v>610</v>
      </c>
      <c r="J337" s="53">
        <f t="shared" si="177"/>
        <v>20</v>
      </c>
      <c r="K337" s="56">
        <f t="shared" si="178"/>
        <v>20</v>
      </c>
      <c r="L337" s="57">
        <f t="shared" si="179"/>
        <v>25</v>
      </c>
      <c r="M337" s="58">
        <f t="shared" si="180"/>
        <v>6.1</v>
      </c>
      <c r="N337" s="38">
        <f t="shared" si="210"/>
        <v>15983</v>
      </c>
      <c r="O337" s="63">
        <f t="shared" si="175"/>
        <v>7317</v>
      </c>
      <c r="P337" s="64">
        <f t="shared" si="176"/>
        <v>0.31403433476394849</v>
      </c>
      <c r="Q337" s="34"/>
      <c r="S337" s="117">
        <f t="shared" si="184"/>
        <v>-1</v>
      </c>
      <c r="T337" s="117">
        <f t="shared" si="185"/>
        <v>8980034</v>
      </c>
      <c r="U337" s="151" t="s">
        <v>1047</v>
      </c>
      <c r="V337" s="152" t="s">
        <v>561</v>
      </c>
      <c r="W337" s="6">
        <v>850</v>
      </c>
      <c r="Y337" s="302">
        <f t="shared" si="212"/>
        <v>22524</v>
      </c>
      <c r="Z337" s="302"/>
      <c r="AA337" s="169">
        <f t="shared" si="205"/>
        <v>1.02</v>
      </c>
      <c r="AB337" s="168">
        <f t="shared" si="213"/>
        <v>3.4452139939620041E-2</v>
      </c>
      <c r="AC337" s="209">
        <f t="shared" si="214"/>
        <v>23300</v>
      </c>
      <c r="AD337" s="151" t="s">
        <v>1047</v>
      </c>
      <c r="AE337" s="205" t="s">
        <v>561</v>
      </c>
      <c r="AF337" s="206">
        <v>916</v>
      </c>
      <c r="AG337" s="136">
        <f t="shared" si="195"/>
        <v>0.26</v>
      </c>
      <c r="AH337" s="168">
        <f t="shared" si="207"/>
        <v>7.7647058823529402E-2</v>
      </c>
      <c r="AI337" s="212">
        <f t="shared" si="208"/>
        <v>3.4452139939620041E-2</v>
      </c>
      <c r="AJ337" s="212">
        <f t="shared" si="209"/>
        <v>-4.3194918883909361E-2</v>
      </c>
    </row>
    <row r="338" spans="1:36" ht="12.95" customHeight="1" x14ac:dyDescent="0.2">
      <c r="A338" s="105">
        <v>0.1</v>
      </c>
      <c r="B338" s="106">
        <f t="shared" si="206"/>
        <v>31500</v>
      </c>
      <c r="C338" s="28">
        <v>8980035</v>
      </c>
      <c r="D338" s="108">
        <f t="shared" si="211"/>
        <v>30800</v>
      </c>
      <c r="E338" s="180"/>
      <c r="F338" s="155" t="s">
        <v>489</v>
      </c>
      <c r="G338" s="43" t="s">
        <v>486</v>
      </c>
      <c r="H338" s="74">
        <v>0.09</v>
      </c>
      <c r="I338" s="46">
        <v>800</v>
      </c>
      <c r="J338" s="53">
        <f t="shared" si="177"/>
        <v>20</v>
      </c>
      <c r="K338" s="56">
        <f t="shared" si="178"/>
        <v>20</v>
      </c>
      <c r="L338" s="57">
        <f t="shared" si="179"/>
        <v>25</v>
      </c>
      <c r="M338" s="58">
        <f t="shared" si="180"/>
        <v>8</v>
      </c>
      <c r="N338" s="38">
        <f t="shared" si="210"/>
        <v>20790</v>
      </c>
      <c r="O338" s="63">
        <f t="shared" si="175"/>
        <v>10710</v>
      </c>
      <c r="P338" s="64">
        <f t="shared" si="176"/>
        <v>0.34</v>
      </c>
      <c r="Q338" s="34"/>
      <c r="S338" s="117" t="e">
        <f>T338-#REF!</f>
        <v>#REF!</v>
      </c>
      <c r="T338" s="117">
        <f t="shared" si="185"/>
        <v>8980035</v>
      </c>
      <c r="U338" s="151" t="s">
        <v>1048</v>
      </c>
      <c r="V338" s="152" t="s">
        <v>561</v>
      </c>
      <c r="W338" s="6">
        <v>1150</v>
      </c>
      <c r="Y338" s="302">
        <f t="shared" si="212"/>
        <v>30474</v>
      </c>
      <c r="Z338" s="302"/>
      <c r="AA338" s="169">
        <f t="shared" si="205"/>
        <v>1.02</v>
      </c>
      <c r="AB338" s="168">
        <f t="shared" si="213"/>
        <v>3.3668044890726501E-2</v>
      </c>
      <c r="AC338" s="209">
        <f t="shared" si="214"/>
        <v>31500</v>
      </c>
      <c r="AD338" s="151" t="s">
        <v>1048</v>
      </c>
      <c r="AE338" s="205" t="s">
        <v>561</v>
      </c>
      <c r="AF338" s="206">
        <v>1237</v>
      </c>
      <c r="AG338" s="136">
        <f t="shared" si="195"/>
        <v>0.26</v>
      </c>
      <c r="AH338" s="168">
        <f t="shared" si="207"/>
        <v>7.5652173913043574E-2</v>
      </c>
      <c r="AI338" s="212">
        <f t="shared" si="208"/>
        <v>3.3668044890726501E-2</v>
      </c>
      <c r="AJ338" s="212">
        <f t="shared" si="209"/>
        <v>-4.1984129022317074E-2</v>
      </c>
    </row>
    <row r="339" spans="1:36" ht="12.95" customHeight="1" x14ac:dyDescent="0.2">
      <c r="A339" s="105">
        <v>0.1</v>
      </c>
      <c r="B339" s="106">
        <f t="shared" si="206"/>
        <v>600</v>
      </c>
      <c r="C339" s="28">
        <v>8980071</v>
      </c>
      <c r="D339" s="113">
        <f t="shared" ref="D339:D353" si="215">B339</f>
        <v>600</v>
      </c>
      <c r="E339" s="180"/>
      <c r="F339" s="155" t="s">
        <v>699</v>
      </c>
      <c r="G339" s="43">
        <v>20</v>
      </c>
      <c r="H339" s="60">
        <v>0.26</v>
      </c>
      <c r="I339" s="46">
        <v>18</v>
      </c>
      <c r="J339" s="53">
        <f t="shared" si="177"/>
        <v>12</v>
      </c>
      <c r="K339" s="56">
        <f t="shared" si="178"/>
        <v>20</v>
      </c>
      <c r="L339" s="57">
        <f t="shared" si="179"/>
        <v>25</v>
      </c>
      <c r="M339" s="58">
        <f t="shared" si="180"/>
        <v>0.18</v>
      </c>
      <c r="N339" s="38">
        <f t="shared" si="210"/>
        <v>702</v>
      </c>
      <c r="O339" s="63">
        <f t="shared" si="175"/>
        <v>-102</v>
      </c>
      <c r="P339" s="64">
        <f t="shared" si="176"/>
        <v>-0.17</v>
      </c>
      <c r="Q339" s="34"/>
      <c r="S339" s="117">
        <f t="shared" ref="S339:S345" si="216">T339-AD339</f>
        <v>0</v>
      </c>
      <c r="T339" s="117">
        <f t="shared" si="185"/>
        <v>8980071</v>
      </c>
      <c r="U339" s="151" t="s">
        <v>1049</v>
      </c>
      <c r="V339" s="152">
        <v>20</v>
      </c>
      <c r="W339" s="6">
        <v>21</v>
      </c>
      <c r="Y339" s="302">
        <f t="shared" si="212"/>
        <v>556</v>
      </c>
      <c r="Z339" s="302"/>
      <c r="AA339" s="169">
        <v>1.2</v>
      </c>
      <c r="AB339" s="168">
        <f t="shared" si="213"/>
        <v>7.9136690647481966E-2</v>
      </c>
      <c r="AC339" s="209">
        <f>CEILING((AF339*$AD$9),100)-0</f>
        <v>600</v>
      </c>
      <c r="AD339" s="151" t="s">
        <v>1049</v>
      </c>
      <c r="AE339" s="205">
        <v>20</v>
      </c>
      <c r="AF339" s="206">
        <v>23</v>
      </c>
      <c r="AG339" s="136">
        <f>AG337</f>
        <v>0.26</v>
      </c>
      <c r="AH339" s="168">
        <f t="shared" si="207"/>
        <v>9.5238095238095344E-2</v>
      </c>
      <c r="AI339" s="212">
        <f t="shared" si="208"/>
        <v>7.9136690647481966E-2</v>
      </c>
      <c r="AJ339" s="212">
        <f t="shared" si="209"/>
        <v>-1.6101404590613377E-2</v>
      </c>
    </row>
    <row r="340" spans="1:36" ht="12.95" customHeight="1" x14ac:dyDescent="0.2">
      <c r="A340" s="105">
        <v>0.1</v>
      </c>
      <c r="B340" s="106">
        <f t="shared" si="206"/>
        <v>1990</v>
      </c>
      <c r="C340" s="28">
        <v>8980073</v>
      </c>
      <c r="D340" s="113">
        <f t="shared" si="215"/>
        <v>1990</v>
      </c>
      <c r="E340" s="180"/>
      <c r="F340" s="155" t="s">
        <v>700</v>
      </c>
      <c r="G340" s="43">
        <v>20</v>
      </c>
      <c r="H340" s="60">
        <v>0.26</v>
      </c>
      <c r="I340" s="46">
        <v>65</v>
      </c>
      <c r="J340" s="53">
        <f t="shared" si="177"/>
        <v>12</v>
      </c>
      <c r="K340" s="56">
        <f t="shared" si="178"/>
        <v>20</v>
      </c>
      <c r="L340" s="57">
        <f t="shared" si="179"/>
        <v>25</v>
      </c>
      <c r="M340" s="58">
        <f t="shared" si="180"/>
        <v>0.65</v>
      </c>
      <c r="N340" s="38">
        <f t="shared" si="210"/>
        <v>1671</v>
      </c>
      <c r="O340" s="63">
        <f t="shared" si="175"/>
        <v>319</v>
      </c>
      <c r="P340" s="64">
        <f t="shared" si="176"/>
        <v>0.16030150753768843</v>
      </c>
      <c r="Q340" s="34"/>
      <c r="S340" s="117">
        <f t="shared" si="216"/>
        <v>0</v>
      </c>
      <c r="T340" s="117">
        <f t="shared" si="185"/>
        <v>8980073</v>
      </c>
      <c r="U340" s="151" t="s">
        <v>1050</v>
      </c>
      <c r="V340" s="152">
        <v>20</v>
      </c>
      <c r="W340" s="6">
        <v>70</v>
      </c>
      <c r="Y340" s="302">
        <f t="shared" si="212"/>
        <v>1854</v>
      </c>
      <c r="Z340" s="302"/>
      <c r="AA340" s="169">
        <v>1.05</v>
      </c>
      <c r="AB340" s="168">
        <f t="shared" si="213"/>
        <v>7.3354908306364708E-2</v>
      </c>
      <c r="AC340" s="209">
        <f t="shared" ref="AC340:AC350" si="217">CEILING((AF340*$AD$9),100)-10</f>
        <v>1990</v>
      </c>
      <c r="AD340" s="151" t="s">
        <v>1050</v>
      </c>
      <c r="AE340" s="205">
        <v>20</v>
      </c>
      <c r="AF340" s="206">
        <v>77</v>
      </c>
      <c r="AG340" s="136">
        <f t="shared" si="195"/>
        <v>0.26</v>
      </c>
      <c r="AH340" s="168">
        <f t="shared" si="207"/>
        <v>0.10000000000000009</v>
      </c>
      <c r="AI340" s="212">
        <f t="shared" si="208"/>
        <v>7.3354908306364708E-2</v>
      </c>
      <c r="AJ340" s="212">
        <f t="shared" si="209"/>
        <v>-2.6645091693635381E-2</v>
      </c>
    </row>
    <row r="341" spans="1:36" ht="12.95" customHeight="1" x14ac:dyDescent="0.2">
      <c r="A341" s="105">
        <v>0.1</v>
      </c>
      <c r="B341" s="106">
        <f t="shared" si="206"/>
        <v>2100</v>
      </c>
      <c r="C341" s="28">
        <v>8980074</v>
      </c>
      <c r="D341" s="113">
        <f t="shared" si="215"/>
        <v>2100</v>
      </c>
      <c r="E341" s="180"/>
      <c r="F341" s="155" t="s">
        <v>701</v>
      </c>
      <c r="G341" s="43">
        <v>20</v>
      </c>
      <c r="H341" s="60">
        <v>0.26</v>
      </c>
      <c r="I341" s="46">
        <v>70</v>
      </c>
      <c r="J341" s="53">
        <f t="shared" si="177"/>
        <v>12</v>
      </c>
      <c r="K341" s="56">
        <f t="shared" si="178"/>
        <v>20</v>
      </c>
      <c r="L341" s="57">
        <f t="shared" si="179"/>
        <v>25</v>
      </c>
      <c r="M341" s="58">
        <f t="shared" si="180"/>
        <v>0.7</v>
      </c>
      <c r="N341" s="38">
        <f t="shared" si="210"/>
        <v>1774</v>
      </c>
      <c r="O341" s="63">
        <f t="shared" si="175"/>
        <v>326</v>
      </c>
      <c r="P341" s="64">
        <f t="shared" si="176"/>
        <v>0.15523809523809523</v>
      </c>
      <c r="Q341" s="34"/>
      <c r="S341" s="117">
        <f t="shared" si="216"/>
        <v>0</v>
      </c>
      <c r="T341" s="117">
        <f t="shared" si="185"/>
        <v>8980074</v>
      </c>
      <c r="U341" s="151" t="s">
        <v>1051</v>
      </c>
      <c r="V341" s="152">
        <v>20</v>
      </c>
      <c r="W341" s="6">
        <v>75</v>
      </c>
      <c r="Y341" s="302">
        <f t="shared" si="212"/>
        <v>1987</v>
      </c>
      <c r="Z341" s="302"/>
      <c r="AA341" s="169">
        <v>1.05</v>
      </c>
      <c r="AB341" s="168">
        <f t="shared" si="213"/>
        <v>5.6869652742828292E-2</v>
      </c>
      <c r="AC341" s="209">
        <f>CEILING((AF341*$AD$9),100)-0</f>
        <v>2100</v>
      </c>
      <c r="AD341" s="151" t="s">
        <v>1051</v>
      </c>
      <c r="AE341" s="205">
        <v>20</v>
      </c>
      <c r="AF341" s="206">
        <v>82</v>
      </c>
      <c r="AG341" s="136">
        <f t="shared" si="195"/>
        <v>0.26</v>
      </c>
      <c r="AH341" s="168">
        <f t="shared" si="207"/>
        <v>9.3333333333333268E-2</v>
      </c>
      <c r="AI341" s="212">
        <f t="shared" si="208"/>
        <v>5.6869652742828292E-2</v>
      </c>
      <c r="AJ341" s="212">
        <f t="shared" si="209"/>
        <v>-3.6463680590504977E-2</v>
      </c>
    </row>
    <row r="342" spans="1:36" ht="12.95" customHeight="1" x14ac:dyDescent="0.2">
      <c r="A342" s="105">
        <f t="shared" si="181"/>
        <v>0.1</v>
      </c>
      <c r="B342" s="106">
        <f t="shared" si="206"/>
        <v>1990</v>
      </c>
      <c r="C342" s="28">
        <v>8980075</v>
      </c>
      <c r="D342" s="113">
        <f t="shared" si="215"/>
        <v>1990</v>
      </c>
      <c r="E342" s="180"/>
      <c r="F342" s="155" t="s">
        <v>702</v>
      </c>
      <c r="G342" s="43">
        <v>20</v>
      </c>
      <c r="H342" s="60">
        <v>0.26</v>
      </c>
      <c r="I342" s="46">
        <v>65</v>
      </c>
      <c r="J342" s="53">
        <f t="shared" si="177"/>
        <v>12</v>
      </c>
      <c r="K342" s="56">
        <f t="shared" si="178"/>
        <v>20</v>
      </c>
      <c r="L342" s="57">
        <f t="shared" si="179"/>
        <v>25</v>
      </c>
      <c r="M342" s="58">
        <f t="shared" si="180"/>
        <v>0.65</v>
      </c>
      <c r="N342" s="38">
        <f t="shared" si="210"/>
        <v>1671</v>
      </c>
      <c r="O342" s="63">
        <f t="shared" ref="O342:O414" si="218">B342-N342</f>
        <v>319</v>
      </c>
      <c r="P342" s="64">
        <f t="shared" ref="P342:P414" si="219">O342/B342</f>
        <v>0.16030150753768843</v>
      </c>
      <c r="Q342" s="34"/>
      <c r="S342" s="117">
        <f t="shared" si="216"/>
        <v>0</v>
      </c>
      <c r="T342" s="117">
        <f t="shared" si="185"/>
        <v>8980075</v>
      </c>
      <c r="U342" s="151" t="s">
        <v>1052</v>
      </c>
      <c r="V342" s="152">
        <v>20</v>
      </c>
      <c r="W342" s="6">
        <v>70</v>
      </c>
      <c r="Y342" s="302">
        <f t="shared" si="212"/>
        <v>1854</v>
      </c>
      <c r="Z342" s="302"/>
      <c r="AA342" s="169">
        <v>1.05</v>
      </c>
      <c r="AB342" s="168">
        <f t="shared" si="213"/>
        <v>7.3354908306364708E-2</v>
      </c>
      <c r="AC342" s="209">
        <f t="shared" si="217"/>
        <v>1990</v>
      </c>
      <c r="AD342" s="151" t="s">
        <v>1052</v>
      </c>
      <c r="AE342" s="205">
        <v>20</v>
      </c>
      <c r="AF342" s="206">
        <v>77</v>
      </c>
      <c r="AG342" s="136">
        <f t="shared" si="195"/>
        <v>0.26</v>
      </c>
      <c r="AH342" s="168">
        <f t="shared" si="207"/>
        <v>0.10000000000000009</v>
      </c>
      <c r="AI342" s="212">
        <f t="shared" si="208"/>
        <v>7.3354908306364708E-2</v>
      </c>
      <c r="AJ342" s="212">
        <f t="shared" si="209"/>
        <v>-2.6645091693635381E-2</v>
      </c>
    </row>
    <row r="343" spans="1:36" ht="12.95" customHeight="1" x14ac:dyDescent="0.2">
      <c r="A343" s="105">
        <f t="shared" si="181"/>
        <v>0.1</v>
      </c>
      <c r="B343" s="106">
        <f t="shared" si="206"/>
        <v>9890</v>
      </c>
      <c r="C343" s="28">
        <v>8980125</v>
      </c>
      <c r="D343" s="113">
        <f t="shared" si="215"/>
        <v>9890</v>
      </c>
      <c r="E343" s="180"/>
      <c r="F343" s="155" t="s">
        <v>158</v>
      </c>
      <c r="G343" s="43">
        <v>20</v>
      </c>
      <c r="H343" s="60">
        <v>0.26</v>
      </c>
      <c r="I343" s="46">
        <v>329</v>
      </c>
      <c r="J343" s="53">
        <f t="shared" ref="J343:J414" si="220">IF(I343*(1-H343)&lt;500,$M$2,K343)</f>
        <v>12</v>
      </c>
      <c r="K343" s="56">
        <f t="shared" ref="K343:K414" si="221">IF(I343*(1-H343)&lt;1000,$M$3,L343)</f>
        <v>20</v>
      </c>
      <c r="L343" s="57">
        <f t="shared" ref="L343:L414" si="222">IF(I343*(1-H343)&lt;3000,$M$4,0)</f>
        <v>25</v>
      </c>
      <c r="M343" s="58">
        <f t="shared" ref="M343:M414" si="223">IF(J343&gt;0,(I343/100),(25+I343/200))</f>
        <v>3.29</v>
      </c>
      <c r="N343" s="38">
        <f t="shared" si="210"/>
        <v>7116</v>
      </c>
      <c r="O343" s="63">
        <f t="shared" si="218"/>
        <v>2774</v>
      </c>
      <c r="P343" s="64">
        <f t="shared" si="219"/>
        <v>0.28048533872598586</v>
      </c>
      <c r="Q343" s="34"/>
      <c r="S343" s="117">
        <f t="shared" si="216"/>
        <v>0</v>
      </c>
      <c r="T343" s="117">
        <f t="shared" si="185"/>
        <v>8980125</v>
      </c>
      <c r="U343" s="151" t="s">
        <v>1053</v>
      </c>
      <c r="V343" s="152">
        <v>20</v>
      </c>
      <c r="W343" s="6">
        <v>360</v>
      </c>
      <c r="Y343" s="302">
        <f t="shared" si="212"/>
        <v>9539</v>
      </c>
      <c r="Z343" s="302"/>
      <c r="AA343" s="169">
        <v>1.02</v>
      </c>
      <c r="AB343" s="168">
        <f t="shared" si="213"/>
        <v>3.6796309885732237E-2</v>
      </c>
      <c r="AC343" s="209">
        <f t="shared" si="217"/>
        <v>9890</v>
      </c>
      <c r="AD343" s="151" t="s">
        <v>1053</v>
      </c>
      <c r="AE343" s="205">
        <v>20</v>
      </c>
      <c r="AF343" s="206">
        <v>388</v>
      </c>
      <c r="AG343" s="136">
        <f t="shared" si="195"/>
        <v>0.26</v>
      </c>
      <c r="AH343" s="168">
        <f t="shared" si="207"/>
        <v>7.7777777777777724E-2</v>
      </c>
      <c r="AI343" s="212">
        <f t="shared" si="208"/>
        <v>3.6796309885732237E-2</v>
      </c>
      <c r="AJ343" s="212">
        <f t="shared" si="209"/>
        <v>-4.0981467892045487E-2</v>
      </c>
    </row>
    <row r="344" spans="1:36" ht="12.95" customHeight="1" x14ac:dyDescent="0.2">
      <c r="A344" s="105">
        <f t="shared" ref="A344:A415" si="224">IF(H341&lt;19%,0.05,0.1)</f>
        <v>0.1</v>
      </c>
      <c r="B344" s="106">
        <f t="shared" si="206"/>
        <v>1490</v>
      </c>
      <c r="C344" s="28">
        <v>8980131</v>
      </c>
      <c r="D344" s="113">
        <f t="shared" si="215"/>
        <v>1490</v>
      </c>
      <c r="E344" s="180"/>
      <c r="F344" s="155" t="s">
        <v>372</v>
      </c>
      <c r="G344" s="43">
        <v>20</v>
      </c>
      <c r="H344" s="60">
        <v>0.26</v>
      </c>
      <c r="I344" s="46">
        <v>45</v>
      </c>
      <c r="J344" s="53">
        <f t="shared" si="220"/>
        <v>12</v>
      </c>
      <c r="K344" s="56">
        <f t="shared" si="221"/>
        <v>20</v>
      </c>
      <c r="L344" s="57">
        <f t="shared" si="222"/>
        <v>25</v>
      </c>
      <c r="M344" s="58">
        <f t="shared" si="223"/>
        <v>0.45</v>
      </c>
      <c r="N344" s="38">
        <f t="shared" si="210"/>
        <v>1259</v>
      </c>
      <c r="O344" s="63">
        <f t="shared" si="218"/>
        <v>231</v>
      </c>
      <c r="P344" s="64">
        <f t="shared" si="219"/>
        <v>0.15503355704697985</v>
      </c>
      <c r="Q344" s="34"/>
      <c r="S344" s="117">
        <f t="shared" si="216"/>
        <v>0</v>
      </c>
      <c r="T344" s="117">
        <f t="shared" si="185"/>
        <v>8980131</v>
      </c>
      <c r="U344" s="151" t="s">
        <v>1054</v>
      </c>
      <c r="V344" s="152">
        <v>20</v>
      </c>
      <c r="W344" s="6">
        <v>51</v>
      </c>
      <c r="Y344" s="302">
        <f t="shared" si="212"/>
        <v>1351</v>
      </c>
      <c r="Z344" s="302"/>
      <c r="AA344" s="169">
        <v>1.1000000000000001</v>
      </c>
      <c r="AB344" s="168">
        <f t="shared" si="213"/>
        <v>0.10288675055514429</v>
      </c>
      <c r="AC344" s="209">
        <f t="shared" si="217"/>
        <v>1490</v>
      </c>
      <c r="AD344" s="151" t="s">
        <v>1054</v>
      </c>
      <c r="AE344" s="205">
        <v>20</v>
      </c>
      <c r="AF344" s="206">
        <v>56</v>
      </c>
      <c r="AG344" s="136">
        <f t="shared" si="195"/>
        <v>0.26</v>
      </c>
      <c r="AH344" s="168">
        <f t="shared" si="207"/>
        <v>9.8039215686274606E-2</v>
      </c>
      <c r="AI344" s="212">
        <f t="shared" si="208"/>
        <v>0.10288675055514429</v>
      </c>
      <c r="AJ344" s="212">
        <f t="shared" si="209"/>
        <v>4.8475348688696851E-3</v>
      </c>
    </row>
    <row r="345" spans="1:36" ht="12.95" customHeight="1" x14ac:dyDescent="0.2">
      <c r="A345" s="105">
        <f t="shared" si="224"/>
        <v>0.1</v>
      </c>
      <c r="B345" s="106">
        <f t="shared" si="206"/>
        <v>500</v>
      </c>
      <c r="C345" s="28">
        <v>8980133</v>
      </c>
      <c r="D345" s="113">
        <f t="shared" si="215"/>
        <v>500</v>
      </c>
      <c r="E345" s="180"/>
      <c r="F345" s="155" t="s">
        <v>368</v>
      </c>
      <c r="G345" s="43">
        <v>20</v>
      </c>
      <c r="H345" s="60">
        <v>0.26</v>
      </c>
      <c r="I345" s="46">
        <v>14</v>
      </c>
      <c r="J345" s="53">
        <f t="shared" si="220"/>
        <v>12</v>
      </c>
      <c r="K345" s="56">
        <f t="shared" si="221"/>
        <v>20</v>
      </c>
      <c r="L345" s="57">
        <f t="shared" si="222"/>
        <v>25</v>
      </c>
      <c r="M345" s="58">
        <f t="shared" si="223"/>
        <v>0.14000000000000001</v>
      </c>
      <c r="N345" s="38">
        <f t="shared" si="210"/>
        <v>619</v>
      </c>
      <c r="O345" s="63">
        <f t="shared" si="218"/>
        <v>-119</v>
      </c>
      <c r="P345" s="64">
        <f t="shared" si="219"/>
        <v>-0.23799999999999999</v>
      </c>
      <c r="Q345" s="34"/>
      <c r="S345" s="117">
        <f t="shared" si="216"/>
        <v>0</v>
      </c>
      <c r="T345" s="117">
        <f t="shared" si="185"/>
        <v>8980133</v>
      </c>
      <c r="U345" s="151" t="s">
        <v>1055</v>
      </c>
      <c r="V345" s="152">
        <v>20</v>
      </c>
      <c r="W345" s="6">
        <v>17</v>
      </c>
      <c r="Y345" s="302">
        <f t="shared" si="212"/>
        <v>450</v>
      </c>
      <c r="Z345" s="302"/>
      <c r="AA345" s="169">
        <v>1.2</v>
      </c>
      <c r="AB345" s="168">
        <f t="shared" si="213"/>
        <v>0.11111111111111116</v>
      </c>
      <c r="AC345" s="209">
        <f>CEILING((AF345*$AD$9),100)-0</f>
        <v>500</v>
      </c>
      <c r="AD345" s="151" t="s">
        <v>1055</v>
      </c>
      <c r="AE345" s="205">
        <v>20</v>
      </c>
      <c r="AF345" s="206">
        <v>18</v>
      </c>
      <c r="AG345" s="136">
        <f t="shared" si="195"/>
        <v>0.26</v>
      </c>
      <c r="AH345" s="168">
        <f t="shared" si="207"/>
        <v>5.8823529411764719E-2</v>
      </c>
      <c r="AI345" s="212">
        <f t="shared" si="208"/>
        <v>0.11111111111111116</v>
      </c>
      <c r="AJ345" s="212">
        <f t="shared" si="209"/>
        <v>5.2287581699346442E-2</v>
      </c>
    </row>
    <row r="346" spans="1:36" ht="12.95" customHeight="1" x14ac:dyDescent="0.2">
      <c r="A346" s="105">
        <f t="shared" si="224"/>
        <v>0.1</v>
      </c>
      <c r="B346" s="106">
        <f t="shared" si="206"/>
        <v>500</v>
      </c>
      <c r="C346" s="28">
        <v>8980135</v>
      </c>
      <c r="D346" s="113">
        <f t="shared" si="215"/>
        <v>500</v>
      </c>
      <c r="E346" s="180"/>
      <c r="F346" s="155" t="s">
        <v>369</v>
      </c>
      <c r="G346" s="43">
        <v>20</v>
      </c>
      <c r="H346" s="60">
        <v>0.26</v>
      </c>
      <c r="I346" s="46">
        <v>14</v>
      </c>
      <c r="J346" s="53">
        <f t="shared" si="220"/>
        <v>12</v>
      </c>
      <c r="K346" s="56">
        <f t="shared" si="221"/>
        <v>20</v>
      </c>
      <c r="L346" s="57">
        <f t="shared" si="222"/>
        <v>25</v>
      </c>
      <c r="M346" s="58">
        <f t="shared" si="223"/>
        <v>0.14000000000000001</v>
      </c>
      <c r="N346" s="38">
        <f t="shared" si="210"/>
        <v>619</v>
      </c>
      <c r="O346" s="63">
        <f t="shared" si="218"/>
        <v>-119</v>
      </c>
      <c r="P346" s="64">
        <f t="shared" si="219"/>
        <v>-0.23799999999999999</v>
      </c>
      <c r="Q346" s="34"/>
      <c r="S346" s="117" t="e">
        <f>T346-#REF!</f>
        <v>#REF!</v>
      </c>
      <c r="T346" s="117">
        <f t="shared" si="185"/>
        <v>8980135</v>
      </c>
      <c r="U346" s="151" t="s">
        <v>1056</v>
      </c>
      <c r="V346" s="152">
        <v>20</v>
      </c>
      <c r="W346" s="6">
        <v>17</v>
      </c>
      <c r="Y346" s="302">
        <f t="shared" si="212"/>
        <v>450</v>
      </c>
      <c r="Z346" s="302"/>
      <c r="AA346" s="169">
        <f t="shared" si="205"/>
        <v>1.2</v>
      </c>
      <c r="AB346" s="168">
        <f t="shared" si="213"/>
        <v>0.11111111111111116</v>
      </c>
      <c r="AC346" s="209">
        <f t="shared" ref="AC346:AC348" si="225">CEILING((AF346*$AD$9),100)-0</f>
        <v>500</v>
      </c>
      <c r="AD346" s="151" t="s">
        <v>1056</v>
      </c>
      <c r="AE346" s="205">
        <v>20</v>
      </c>
      <c r="AF346" s="206">
        <v>18</v>
      </c>
      <c r="AG346" s="136">
        <f t="shared" si="195"/>
        <v>0.26</v>
      </c>
      <c r="AH346" s="168">
        <f t="shared" si="207"/>
        <v>5.8823529411764719E-2</v>
      </c>
      <c r="AI346" s="212">
        <f t="shared" si="208"/>
        <v>0.11111111111111116</v>
      </c>
      <c r="AJ346" s="212">
        <f t="shared" si="209"/>
        <v>5.2287581699346442E-2</v>
      </c>
    </row>
    <row r="347" spans="1:36" ht="12.95" customHeight="1" x14ac:dyDescent="0.2">
      <c r="A347" s="105">
        <f t="shared" si="224"/>
        <v>0.1</v>
      </c>
      <c r="B347" s="106">
        <f t="shared" si="206"/>
        <v>500</v>
      </c>
      <c r="C347" s="28">
        <v>8980136</v>
      </c>
      <c r="D347" s="113">
        <f t="shared" si="215"/>
        <v>500</v>
      </c>
      <c r="E347" s="180"/>
      <c r="F347" s="155" t="s">
        <v>370</v>
      </c>
      <c r="G347" s="43">
        <v>20</v>
      </c>
      <c r="H347" s="60">
        <v>0.26</v>
      </c>
      <c r="I347" s="46">
        <v>14</v>
      </c>
      <c r="J347" s="53">
        <f t="shared" si="220"/>
        <v>12</v>
      </c>
      <c r="K347" s="56">
        <f t="shared" si="221"/>
        <v>20</v>
      </c>
      <c r="L347" s="57">
        <f t="shared" si="222"/>
        <v>25</v>
      </c>
      <c r="M347" s="58">
        <f t="shared" si="223"/>
        <v>0.14000000000000001</v>
      </c>
      <c r="N347" s="38">
        <f t="shared" si="210"/>
        <v>619</v>
      </c>
      <c r="O347" s="63">
        <f t="shared" si="218"/>
        <v>-119</v>
      </c>
      <c r="P347" s="64">
        <f t="shared" si="219"/>
        <v>-0.23799999999999999</v>
      </c>
      <c r="Q347" s="34"/>
      <c r="S347" s="117">
        <f t="shared" ref="S347:S354" si="226">T347-AD346</f>
        <v>1</v>
      </c>
      <c r="T347" s="117">
        <f t="shared" si="185"/>
        <v>8980136</v>
      </c>
      <c r="U347" s="151" t="s">
        <v>1057</v>
      </c>
      <c r="V347" s="152">
        <v>20</v>
      </c>
      <c r="W347" s="6">
        <v>17</v>
      </c>
      <c r="Y347" s="302">
        <f t="shared" si="212"/>
        <v>450</v>
      </c>
      <c r="Z347" s="302"/>
      <c r="AA347" s="169">
        <f t="shared" si="205"/>
        <v>1.2</v>
      </c>
      <c r="AB347" s="168">
        <f t="shared" si="213"/>
        <v>0.11111111111111116</v>
      </c>
      <c r="AC347" s="209">
        <f t="shared" si="225"/>
        <v>500</v>
      </c>
      <c r="AD347" s="151" t="s">
        <v>1057</v>
      </c>
      <c r="AE347" s="205">
        <v>20</v>
      </c>
      <c r="AF347" s="206">
        <v>18</v>
      </c>
      <c r="AG347" s="136">
        <f t="shared" si="195"/>
        <v>0.26</v>
      </c>
      <c r="AH347" s="168">
        <f t="shared" si="207"/>
        <v>5.8823529411764719E-2</v>
      </c>
      <c r="AI347" s="212">
        <f t="shared" si="208"/>
        <v>0.11111111111111116</v>
      </c>
      <c r="AJ347" s="212">
        <f t="shared" si="209"/>
        <v>5.2287581699346442E-2</v>
      </c>
    </row>
    <row r="348" spans="1:36" ht="12.95" customHeight="1" x14ac:dyDescent="0.2">
      <c r="A348" s="105">
        <f t="shared" si="224"/>
        <v>0.1</v>
      </c>
      <c r="B348" s="106">
        <f t="shared" si="206"/>
        <v>500</v>
      </c>
      <c r="C348" s="28">
        <v>8980137</v>
      </c>
      <c r="D348" s="113">
        <f t="shared" si="215"/>
        <v>500</v>
      </c>
      <c r="E348" s="180"/>
      <c r="F348" s="155" t="s">
        <v>371</v>
      </c>
      <c r="G348" s="43">
        <v>20</v>
      </c>
      <c r="H348" s="60">
        <v>0.26</v>
      </c>
      <c r="I348" s="46">
        <v>14</v>
      </c>
      <c r="J348" s="53">
        <f t="shared" si="220"/>
        <v>12</v>
      </c>
      <c r="K348" s="56">
        <f t="shared" si="221"/>
        <v>20</v>
      </c>
      <c r="L348" s="57">
        <f t="shared" si="222"/>
        <v>25</v>
      </c>
      <c r="M348" s="58">
        <f t="shared" si="223"/>
        <v>0.14000000000000001</v>
      </c>
      <c r="N348" s="38">
        <f t="shared" si="210"/>
        <v>619</v>
      </c>
      <c r="O348" s="63">
        <f t="shared" si="218"/>
        <v>-119</v>
      </c>
      <c r="P348" s="64">
        <f t="shared" si="219"/>
        <v>-0.23799999999999999</v>
      </c>
      <c r="Q348" s="34"/>
      <c r="S348" s="117">
        <f t="shared" si="226"/>
        <v>1</v>
      </c>
      <c r="T348" s="117">
        <f t="shared" si="185"/>
        <v>8980137</v>
      </c>
      <c r="U348" s="151" t="s">
        <v>1058</v>
      </c>
      <c r="V348" s="152">
        <v>20</v>
      </c>
      <c r="W348" s="6">
        <v>17</v>
      </c>
      <c r="Y348" s="302">
        <f t="shared" si="212"/>
        <v>450</v>
      </c>
      <c r="Z348" s="302"/>
      <c r="AA348" s="169">
        <f t="shared" si="205"/>
        <v>1.2</v>
      </c>
      <c r="AB348" s="168">
        <f t="shared" si="213"/>
        <v>0.11111111111111116</v>
      </c>
      <c r="AC348" s="209">
        <f t="shared" si="225"/>
        <v>500</v>
      </c>
      <c r="AD348" s="151" t="s">
        <v>1058</v>
      </c>
      <c r="AE348" s="205">
        <v>20</v>
      </c>
      <c r="AF348" s="206">
        <v>18</v>
      </c>
      <c r="AG348" s="136">
        <f t="shared" si="195"/>
        <v>0.26</v>
      </c>
      <c r="AH348" s="168">
        <f t="shared" si="207"/>
        <v>5.8823529411764719E-2</v>
      </c>
      <c r="AI348" s="212">
        <f t="shared" si="208"/>
        <v>0.11111111111111116</v>
      </c>
      <c r="AJ348" s="212">
        <f t="shared" si="209"/>
        <v>5.2287581699346442E-2</v>
      </c>
    </row>
    <row r="349" spans="1:36" ht="12.95" customHeight="1" x14ac:dyDescent="0.2">
      <c r="A349" s="105">
        <f t="shared" si="224"/>
        <v>0.1</v>
      </c>
      <c r="B349" s="106">
        <f t="shared" si="206"/>
        <v>8290</v>
      </c>
      <c r="C349" s="28">
        <v>8980142</v>
      </c>
      <c r="D349" s="113">
        <f t="shared" si="215"/>
        <v>8290</v>
      </c>
      <c r="E349" s="180"/>
      <c r="F349" s="155" t="s">
        <v>0</v>
      </c>
      <c r="G349" s="43">
        <v>20</v>
      </c>
      <c r="H349" s="60">
        <v>0.26</v>
      </c>
      <c r="I349" s="46">
        <v>270</v>
      </c>
      <c r="J349" s="53">
        <f t="shared" si="220"/>
        <v>12</v>
      </c>
      <c r="K349" s="56">
        <f t="shared" si="221"/>
        <v>20</v>
      </c>
      <c r="L349" s="57">
        <f t="shared" si="222"/>
        <v>25</v>
      </c>
      <c r="M349" s="58">
        <f t="shared" si="223"/>
        <v>2.7</v>
      </c>
      <c r="N349" s="38">
        <f t="shared" si="210"/>
        <v>5899</v>
      </c>
      <c r="O349" s="63">
        <f t="shared" si="218"/>
        <v>2391</v>
      </c>
      <c r="P349" s="64">
        <f t="shared" si="219"/>
        <v>0.28841978287092884</v>
      </c>
      <c r="Q349" s="34"/>
      <c r="S349" s="117">
        <f t="shared" si="226"/>
        <v>5</v>
      </c>
      <c r="T349" s="117">
        <f t="shared" si="185"/>
        <v>8980142</v>
      </c>
      <c r="U349" s="151" t="s">
        <v>1059</v>
      </c>
      <c r="V349" s="152">
        <v>20</v>
      </c>
      <c r="W349" s="6">
        <v>300</v>
      </c>
      <c r="Y349" s="302">
        <f t="shared" si="212"/>
        <v>7949</v>
      </c>
      <c r="Z349" s="302"/>
      <c r="AA349" s="169">
        <v>1.02</v>
      </c>
      <c r="AB349" s="168">
        <f t="shared" si="213"/>
        <v>4.289847779594913E-2</v>
      </c>
      <c r="AC349" s="209">
        <f t="shared" si="217"/>
        <v>8290</v>
      </c>
      <c r="AD349" s="151" t="s">
        <v>1059</v>
      </c>
      <c r="AE349" s="205">
        <v>20</v>
      </c>
      <c r="AF349" s="206">
        <v>323</v>
      </c>
      <c r="AG349" s="136">
        <f t="shared" si="195"/>
        <v>0.26</v>
      </c>
      <c r="AH349" s="168">
        <f t="shared" si="207"/>
        <v>7.6666666666666661E-2</v>
      </c>
      <c r="AI349" s="212">
        <f t="shared" si="208"/>
        <v>4.289847779594913E-2</v>
      </c>
      <c r="AJ349" s="212">
        <f t="shared" si="209"/>
        <v>-3.376818887071753E-2</v>
      </c>
    </row>
    <row r="350" spans="1:36" ht="12.95" customHeight="1" x14ac:dyDescent="0.2">
      <c r="A350" s="105">
        <f t="shared" si="224"/>
        <v>0.1</v>
      </c>
      <c r="B350" s="106">
        <f t="shared" si="206"/>
        <v>9290</v>
      </c>
      <c r="C350" s="28">
        <v>8980700</v>
      </c>
      <c r="D350" s="113">
        <f t="shared" si="215"/>
        <v>9290</v>
      </c>
      <c r="E350" s="180"/>
      <c r="F350" s="155" t="s">
        <v>416</v>
      </c>
      <c r="G350" s="43">
        <v>20</v>
      </c>
      <c r="H350" s="60">
        <v>0.26</v>
      </c>
      <c r="I350" s="46">
        <v>305</v>
      </c>
      <c r="J350" s="53">
        <f t="shared" si="220"/>
        <v>12</v>
      </c>
      <c r="K350" s="56">
        <f t="shared" si="221"/>
        <v>20</v>
      </c>
      <c r="L350" s="57">
        <f t="shared" si="222"/>
        <v>25</v>
      </c>
      <c r="M350" s="58">
        <f t="shared" si="223"/>
        <v>3.05</v>
      </c>
      <c r="N350" s="38">
        <f t="shared" si="210"/>
        <v>6621</v>
      </c>
      <c r="O350" s="63">
        <f t="shared" si="218"/>
        <v>2669</v>
      </c>
      <c r="P350" s="64">
        <f t="shared" si="219"/>
        <v>0.28729817007534986</v>
      </c>
      <c r="Q350" s="34"/>
      <c r="S350" s="117">
        <f t="shared" si="226"/>
        <v>558</v>
      </c>
      <c r="T350" s="117">
        <f t="shared" si="185"/>
        <v>8980700</v>
      </c>
      <c r="U350" s="151" t="s">
        <v>1060</v>
      </c>
      <c r="V350" s="152">
        <v>20</v>
      </c>
      <c r="W350" s="6">
        <v>335</v>
      </c>
      <c r="Y350" s="302">
        <f t="shared" si="212"/>
        <v>8877</v>
      </c>
      <c r="Z350" s="302"/>
      <c r="AA350" s="169">
        <f t="shared" si="205"/>
        <v>1.02</v>
      </c>
      <c r="AB350" s="168">
        <f t="shared" si="213"/>
        <v>4.6524726822124496E-2</v>
      </c>
      <c r="AC350" s="209">
        <f t="shared" si="217"/>
        <v>9290</v>
      </c>
      <c r="AD350" s="151" t="s">
        <v>1060</v>
      </c>
      <c r="AE350" s="205">
        <v>20</v>
      </c>
      <c r="AF350" s="206">
        <v>362</v>
      </c>
      <c r="AG350" s="136">
        <f t="shared" si="195"/>
        <v>0.26</v>
      </c>
      <c r="AH350" s="168">
        <f t="shared" si="207"/>
        <v>8.0597014925373189E-2</v>
      </c>
      <c r="AI350" s="212">
        <f t="shared" si="208"/>
        <v>4.6524726822124496E-2</v>
      </c>
      <c r="AJ350" s="212">
        <f t="shared" si="209"/>
        <v>-3.4072288103248694E-2</v>
      </c>
    </row>
    <row r="351" spans="1:36" ht="12.95" customHeight="1" x14ac:dyDescent="0.2">
      <c r="A351" s="105">
        <f t="shared" si="224"/>
        <v>0.1</v>
      </c>
      <c r="B351" s="106">
        <f t="shared" si="206"/>
        <v>14500</v>
      </c>
      <c r="C351" s="28">
        <v>8980701</v>
      </c>
      <c r="D351" s="108">
        <f t="shared" ref="D351" si="227">CEILING(IF(B351&lt;10000,B351,B351*0.98),100)-100</f>
        <v>14200</v>
      </c>
      <c r="E351" s="180"/>
      <c r="F351" s="155" t="s">
        <v>521</v>
      </c>
      <c r="G351" s="43">
        <v>20</v>
      </c>
      <c r="H351" s="60">
        <v>0.26</v>
      </c>
      <c r="I351" s="46">
        <v>485</v>
      </c>
      <c r="J351" s="53">
        <f t="shared" si="220"/>
        <v>12</v>
      </c>
      <c r="K351" s="56">
        <f t="shared" si="221"/>
        <v>20</v>
      </c>
      <c r="L351" s="57">
        <f t="shared" si="222"/>
        <v>25</v>
      </c>
      <c r="M351" s="58">
        <f t="shared" si="223"/>
        <v>4.8499999999999996</v>
      </c>
      <c r="N351" s="38">
        <f t="shared" si="210"/>
        <v>10334</v>
      </c>
      <c r="O351" s="63">
        <f t="shared" si="218"/>
        <v>4166</v>
      </c>
      <c r="P351" s="64">
        <f t="shared" si="219"/>
        <v>0.28731034482758622</v>
      </c>
      <c r="Q351" s="34"/>
      <c r="S351" s="117">
        <f t="shared" si="226"/>
        <v>1</v>
      </c>
      <c r="T351" s="117">
        <f t="shared" si="185"/>
        <v>8980701</v>
      </c>
      <c r="U351" s="151" t="s">
        <v>1061</v>
      </c>
      <c r="V351" s="152">
        <v>20</v>
      </c>
      <c r="W351" s="6">
        <v>530</v>
      </c>
      <c r="Y351" s="302">
        <f t="shared" si="212"/>
        <v>14044</v>
      </c>
      <c r="Z351" s="302"/>
      <c r="AA351" s="169">
        <f t="shared" si="205"/>
        <v>1.02</v>
      </c>
      <c r="AB351" s="168">
        <f t="shared" si="213"/>
        <v>3.2469381942466624E-2</v>
      </c>
      <c r="AC351" s="209">
        <f>CEILING((AF351*$AD$9),100)-100</f>
        <v>14500</v>
      </c>
      <c r="AD351" s="151" t="s">
        <v>1061</v>
      </c>
      <c r="AE351" s="205">
        <v>20</v>
      </c>
      <c r="AF351" s="206">
        <v>572</v>
      </c>
      <c r="AG351" s="136">
        <f t="shared" si="195"/>
        <v>0.26</v>
      </c>
      <c r="AH351" s="168">
        <f t="shared" si="207"/>
        <v>7.9245283018867907E-2</v>
      </c>
      <c r="AI351" s="212">
        <f t="shared" si="208"/>
        <v>3.2469381942466624E-2</v>
      </c>
      <c r="AJ351" s="212">
        <f t="shared" si="209"/>
        <v>-4.6775901076401283E-2</v>
      </c>
    </row>
    <row r="352" spans="1:36" ht="12.95" customHeight="1" x14ac:dyDescent="0.2">
      <c r="A352" s="105">
        <f t="shared" si="224"/>
        <v>0.1</v>
      </c>
      <c r="B352" s="106">
        <f t="shared" si="206"/>
        <v>9690</v>
      </c>
      <c r="C352" s="28">
        <v>8980703</v>
      </c>
      <c r="D352" s="113">
        <f t="shared" si="215"/>
        <v>9690</v>
      </c>
      <c r="E352" s="180"/>
      <c r="F352" s="155" t="s">
        <v>417</v>
      </c>
      <c r="G352" s="43">
        <v>20</v>
      </c>
      <c r="H352" s="60">
        <v>0.26</v>
      </c>
      <c r="I352" s="46">
        <v>315</v>
      </c>
      <c r="J352" s="53">
        <f t="shared" si="220"/>
        <v>12</v>
      </c>
      <c r="K352" s="56">
        <f t="shared" si="221"/>
        <v>20</v>
      </c>
      <c r="L352" s="57">
        <f t="shared" si="222"/>
        <v>25</v>
      </c>
      <c r="M352" s="58">
        <f t="shared" si="223"/>
        <v>3.15</v>
      </c>
      <c r="N352" s="38">
        <f t="shared" si="210"/>
        <v>6827</v>
      </c>
      <c r="O352" s="63">
        <f t="shared" si="218"/>
        <v>2863</v>
      </c>
      <c r="P352" s="64">
        <f t="shared" si="219"/>
        <v>0.29545923632610938</v>
      </c>
      <c r="Q352" s="34"/>
      <c r="S352" s="117">
        <f t="shared" si="226"/>
        <v>2</v>
      </c>
      <c r="T352" s="117">
        <f t="shared" si="185"/>
        <v>8980703</v>
      </c>
      <c r="U352" s="151" t="s">
        <v>1062</v>
      </c>
      <c r="V352" s="152">
        <v>20</v>
      </c>
      <c r="W352" s="6">
        <v>350</v>
      </c>
      <c r="Y352" s="302">
        <f t="shared" si="212"/>
        <v>9274</v>
      </c>
      <c r="Z352" s="302"/>
      <c r="AA352" s="169">
        <f t="shared" si="205"/>
        <v>1.02</v>
      </c>
      <c r="AB352" s="168">
        <f t="shared" si="213"/>
        <v>4.4856588311408263E-2</v>
      </c>
      <c r="AC352" s="209">
        <f t="shared" ref="AC352:AC353" si="228">CEILING((AF352*$AD$9),100)-10</f>
        <v>9690</v>
      </c>
      <c r="AD352" s="151" t="s">
        <v>1062</v>
      </c>
      <c r="AE352" s="205">
        <v>20</v>
      </c>
      <c r="AF352" s="206">
        <v>378</v>
      </c>
      <c r="AG352" s="136">
        <f t="shared" si="195"/>
        <v>0.26</v>
      </c>
      <c r="AH352" s="168">
        <f t="shared" si="207"/>
        <v>8.0000000000000071E-2</v>
      </c>
      <c r="AI352" s="212">
        <f t="shared" si="208"/>
        <v>4.4856588311408263E-2</v>
      </c>
      <c r="AJ352" s="212">
        <f t="shared" si="209"/>
        <v>-3.5143411688591808E-2</v>
      </c>
    </row>
    <row r="353" spans="1:36" ht="12.95" customHeight="1" x14ac:dyDescent="0.2">
      <c r="A353" s="105">
        <f t="shared" si="224"/>
        <v>0.1</v>
      </c>
      <c r="B353" s="106">
        <f t="shared" si="206"/>
        <v>9690</v>
      </c>
      <c r="C353" s="28">
        <v>8980704</v>
      </c>
      <c r="D353" s="113">
        <f t="shared" si="215"/>
        <v>9690</v>
      </c>
      <c r="E353" s="180"/>
      <c r="F353" s="155" t="s">
        <v>437</v>
      </c>
      <c r="G353" s="43">
        <v>20</v>
      </c>
      <c r="H353" s="60">
        <v>0.26</v>
      </c>
      <c r="I353" s="46">
        <v>315</v>
      </c>
      <c r="J353" s="53">
        <f t="shared" si="220"/>
        <v>12</v>
      </c>
      <c r="K353" s="56">
        <f t="shared" si="221"/>
        <v>20</v>
      </c>
      <c r="L353" s="57">
        <f t="shared" si="222"/>
        <v>25</v>
      </c>
      <c r="M353" s="58">
        <f t="shared" si="223"/>
        <v>3.15</v>
      </c>
      <c r="N353" s="38">
        <f t="shared" si="210"/>
        <v>6827</v>
      </c>
      <c r="O353" s="63">
        <f t="shared" si="218"/>
        <v>2863</v>
      </c>
      <c r="P353" s="64">
        <f t="shared" si="219"/>
        <v>0.29545923632610938</v>
      </c>
      <c r="Q353" s="34"/>
      <c r="S353" s="117">
        <f t="shared" si="226"/>
        <v>1</v>
      </c>
      <c r="T353" s="117">
        <f t="shared" si="185"/>
        <v>8980704</v>
      </c>
      <c r="U353" s="151" t="s">
        <v>1063</v>
      </c>
      <c r="V353" s="152">
        <v>20</v>
      </c>
      <c r="W353" s="6">
        <v>350</v>
      </c>
      <c r="Y353" s="302">
        <f t="shared" si="212"/>
        <v>9274</v>
      </c>
      <c r="Z353" s="302"/>
      <c r="AA353" s="169">
        <f t="shared" si="205"/>
        <v>1.02</v>
      </c>
      <c r="AB353" s="168">
        <f t="shared" si="213"/>
        <v>4.4856588311408263E-2</v>
      </c>
      <c r="AC353" s="209">
        <f t="shared" si="228"/>
        <v>9690</v>
      </c>
      <c r="AD353" s="151" t="s">
        <v>1063</v>
      </c>
      <c r="AE353" s="205">
        <v>20</v>
      </c>
      <c r="AF353" s="206">
        <v>378</v>
      </c>
      <c r="AG353" s="136">
        <f t="shared" si="195"/>
        <v>0.26</v>
      </c>
      <c r="AH353" s="168">
        <f t="shared" si="207"/>
        <v>8.0000000000000071E-2</v>
      </c>
      <c r="AI353" s="212">
        <f t="shared" si="208"/>
        <v>4.4856588311408263E-2</v>
      </c>
      <c r="AJ353" s="212">
        <f t="shared" si="209"/>
        <v>-3.5143411688591808E-2</v>
      </c>
    </row>
    <row r="354" spans="1:36" ht="12.95" customHeight="1" x14ac:dyDescent="0.2">
      <c r="A354" s="105">
        <f t="shared" si="224"/>
        <v>0.1</v>
      </c>
      <c r="B354" s="106">
        <f t="shared" si="206"/>
        <v>17000</v>
      </c>
      <c r="C354" s="28">
        <v>8980705</v>
      </c>
      <c r="D354" s="108">
        <f t="shared" ref="D354" si="229">CEILING(IF(B354&lt;10000,B354,B354*0.98),100)-100</f>
        <v>16600</v>
      </c>
      <c r="E354" s="330" t="s">
        <v>522</v>
      </c>
      <c r="F354" s="331"/>
      <c r="G354" s="43">
        <v>20</v>
      </c>
      <c r="H354" s="60">
        <v>0.26</v>
      </c>
      <c r="I354" s="46">
        <v>570</v>
      </c>
      <c r="J354" s="53">
        <f t="shared" si="220"/>
        <v>12</v>
      </c>
      <c r="K354" s="56">
        <f t="shared" si="221"/>
        <v>20</v>
      </c>
      <c r="L354" s="57">
        <f t="shared" si="222"/>
        <v>25</v>
      </c>
      <c r="M354" s="58">
        <f t="shared" si="223"/>
        <v>5.7</v>
      </c>
      <c r="N354" s="38">
        <f t="shared" si="210"/>
        <v>12087</v>
      </c>
      <c r="O354" s="63">
        <f t="shared" si="218"/>
        <v>4913</v>
      </c>
      <c r="P354" s="64">
        <f t="shared" si="219"/>
        <v>0.28899999999999998</v>
      </c>
      <c r="Q354" s="34"/>
      <c r="S354" s="117">
        <f t="shared" si="226"/>
        <v>1</v>
      </c>
      <c r="T354" s="117">
        <f t="shared" si="185"/>
        <v>8980705</v>
      </c>
      <c r="U354" s="151" t="s">
        <v>1064</v>
      </c>
      <c r="V354" s="152">
        <v>20</v>
      </c>
      <c r="W354" s="6">
        <v>625</v>
      </c>
      <c r="Y354" s="302">
        <f t="shared" si="212"/>
        <v>16562</v>
      </c>
      <c r="Z354" s="302"/>
      <c r="AA354" s="169">
        <f t="shared" si="205"/>
        <v>1.02</v>
      </c>
      <c r="AB354" s="168">
        <f t="shared" si="213"/>
        <v>2.6446081391136245E-2</v>
      </c>
      <c r="AC354" s="209">
        <f>CEILING((AF354*$AD$9),100)-200</f>
        <v>17000</v>
      </c>
      <c r="AD354" s="151" t="s">
        <v>1064</v>
      </c>
      <c r="AE354" s="205">
        <v>20</v>
      </c>
      <c r="AF354" s="206">
        <v>673</v>
      </c>
      <c r="AG354" s="136">
        <f t="shared" si="195"/>
        <v>0.26</v>
      </c>
      <c r="AH354" s="168">
        <f t="shared" si="207"/>
        <v>7.6799999999999979E-2</v>
      </c>
      <c r="AI354" s="212">
        <f t="shared" si="208"/>
        <v>2.6446081391136245E-2</v>
      </c>
      <c r="AJ354" s="212">
        <f t="shared" si="209"/>
        <v>-5.0353918608863735E-2</v>
      </c>
    </row>
    <row r="355" spans="1:36" ht="12.95" customHeight="1" x14ac:dyDescent="0.2">
      <c r="A355" s="105">
        <v>0.05</v>
      </c>
      <c r="B355" s="106">
        <f t="shared" si="206"/>
        <v>141000</v>
      </c>
      <c r="C355" s="28">
        <v>8980731</v>
      </c>
      <c r="D355" s="108">
        <f t="shared" ref="D355:D403" si="230">CEILING(IF(B355&lt;10000,B355,B355*0.98),100)-100</f>
        <v>138100</v>
      </c>
      <c r="E355" s="180"/>
      <c r="F355" s="155" t="s">
        <v>1317</v>
      </c>
      <c r="G355" s="43"/>
      <c r="H355" s="60"/>
      <c r="I355" s="46"/>
      <c r="J355" s="53"/>
      <c r="K355" s="56"/>
      <c r="L355" s="57"/>
      <c r="M355" s="58"/>
      <c r="N355" s="38"/>
      <c r="O355" s="63"/>
      <c r="P355" s="64"/>
      <c r="Q355" s="34"/>
      <c r="S355" s="117"/>
      <c r="T355" s="117">
        <v>8980731</v>
      </c>
      <c r="U355" s="151" t="s">
        <v>1390</v>
      </c>
      <c r="V355" s="152" t="s">
        <v>324</v>
      </c>
      <c r="W355" s="6">
        <v>5160</v>
      </c>
      <c r="Y355" s="302">
        <f t="shared" si="212"/>
        <v>136739</v>
      </c>
      <c r="Z355" s="302"/>
      <c r="AA355" s="169">
        <f t="shared" si="205"/>
        <v>1.02</v>
      </c>
      <c r="AB355" s="168">
        <f t="shared" si="213"/>
        <v>3.1161555956969123E-2</v>
      </c>
      <c r="AC355" s="209">
        <f>CEILING((AF355*$AD$9),1000)-1000</f>
        <v>141000</v>
      </c>
      <c r="AD355" s="151" t="s">
        <v>1390</v>
      </c>
      <c r="AE355" s="205" t="s">
        <v>324</v>
      </c>
      <c r="AF355" s="206">
        <v>5551</v>
      </c>
      <c r="AG355" s="137">
        <v>0.12</v>
      </c>
      <c r="AH355" s="168">
        <f t="shared" si="207"/>
        <v>7.5775193798449658E-2</v>
      </c>
      <c r="AI355" s="212">
        <f t="shared" si="208"/>
        <v>3.1161555956969123E-2</v>
      </c>
      <c r="AJ355" s="212">
        <f t="shared" si="209"/>
        <v>-4.4613637841480536E-2</v>
      </c>
    </row>
    <row r="356" spans="1:36" ht="12.95" customHeight="1" x14ac:dyDescent="0.2">
      <c r="A356" s="105">
        <v>0.05</v>
      </c>
      <c r="B356" s="106">
        <f t="shared" si="206"/>
        <v>142000</v>
      </c>
      <c r="C356" s="28">
        <v>8980732</v>
      </c>
      <c r="D356" s="108">
        <f t="shared" si="230"/>
        <v>139100</v>
      </c>
      <c r="E356" s="180"/>
      <c r="F356" s="155" t="s">
        <v>1318</v>
      </c>
      <c r="G356" s="43"/>
      <c r="H356" s="60"/>
      <c r="I356" s="46"/>
      <c r="J356" s="53"/>
      <c r="K356" s="56"/>
      <c r="L356" s="57"/>
      <c r="M356" s="58"/>
      <c r="N356" s="38"/>
      <c r="O356" s="63"/>
      <c r="P356" s="64"/>
      <c r="Q356" s="34"/>
      <c r="S356" s="117"/>
      <c r="T356" s="117">
        <v>8980732</v>
      </c>
      <c r="U356" s="151" t="s">
        <v>1391</v>
      </c>
      <c r="V356" s="152" t="s">
        <v>324</v>
      </c>
      <c r="W356" s="6">
        <v>5190</v>
      </c>
      <c r="Y356" s="302">
        <f t="shared" si="212"/>
        <v>137534</v>
      </c>
      <c r="Z356" s="302"/>
      <c r="AA356" s="169">
        <f t="shared" si="205"/>
        <v>1.02</v>
      </c>
      <c r="AB356" s="168">
        <f t="shared" si="213"/>
        <v>3.2471970567278019E-2</v>
      </c>
      <c r="AC356" s="209">
        <f t="shared" ref="AC356:AC359" si="231">CEILING((AF356*$AD$9),1000)-1000</f>
        <v>142000</v>
      </c>
      <c r="AD356" s="151" t="s">
        <v>1391</v>
      </c>
      <c r="AE356" s="205" t="s">
        <v>324</v>
      </c>
      <c r="AF356" s="206">
        <v>5583</v>
      </c>
      <c r="AG356" s="137">
        <f t="shared" ref="AG356:AG363" si="232">AG355</f>
        <v>0.12</v>
      </c>
      <c r="AH356" s="168">
        <f t="shared" si="207"/>
        <v>7.5722543352601202E-2</v>
      </c>
      <c r="AI356" s="212">
        <f t="shared" si="208"/>
        <v>3.2471970567278019E-2</v>
      </c>
      <c r="AJ356" s="212">
        <f t="shared" si="209"/>
        <v>-4.3250572785323183E-2</v>
      </c>
    </row>
    <row r="357" spans="1:36" ht="12.95" customHeight="1" x14ac:dyDescent="0.2">
      <c r="A357" s="105">
        <v>0.05</v>
      </c>
      <c r="B357" s="106">
        <f t="shared" si="206"/>
        <v>282000</v>
      </c>
      <c r="C357" s="28">
        <v>8980735</v>
      </c>
      <c r="D357" s="108">
        <f t="shared" si="230"/>
        <v>276300</v>
      </c>
      <c r="E357" s="180"/>
      <c r="F357" s="155" t="s">
        <v>1319</v>
      </c>
      <c r="G357" s="43"/>
      <c r="H357" s="60"/>
      <c r="I357" s="46"/>
      <c r="J357" s="53"/>
      <c r="K357" s="56"/>
      <c r="L357" s="57"/>
      <c r="M357" s="58"/>
      <c r="N357" s="38"/>
      <c r="O357" s="63"/>
      <c r="P357" s="64"/>
      <c r="Q357" s="34"/>
      <c r="S357" s="117"/>
      <c r="T357" s="117">
        <v>8980735</v>
      </c>
      <c r="U357" s="151" t="s">
        <v>1392</v>
      </c>
      <c r="V357" s="152" t="s">
        <v>324</v>
      </c>
      <c r="W357" s="6">
        <v>10290</v>
      </c>
      <c r="Y357" s="302">
        <f t="shared" si="212"/>
        <v>272684</v>
      </c>
      <c r="Z357" s="302"/>
      <c r="AA357" s="169">
        <f t="shared" si="205"/>
        <v>1.02</v>
      </c>
      <c r="AB357" s="168">
        <f t="shared" si="213"/>
        <v>3.4164087368529161E-2</v>
      </c>
      <c r="AC357" s="209">
        <f t="shared" si="231"/>
        <v>282000</v>
      </c>
      <c r="AD357" s="151" t="s">
        <v>1392</v>
      </c>
      <c r="AE357" s="205" t="s">
        <v>324</v>
      </c>
      <c r="AF357" s="206">
        <v>11068</v>
      </c>
      <c r="AG357" s="137">
        <f t="shared" si="232"/>
        <v>0.12</v>
      </c>
      <c r="AH357" s="168">
        <f t="shared" si="207"/>
        <v>7.560738581146742E-2</v>
      </c>
      <c r="AI357" s="212">
        <f t="shared" si="208"/>
        <v>3.4164087368529161E-2</v>
      </c>
      <c r="AJ357" s="212">
        <f t="shared" si="209"/>
        <v>-4.1443298442938259E-2</v>
      </c>
    </row>
    <row r="358" spans="1:36" ht="12.95" customHeight="1" x14ac:dyDescent="0.2">
      <c r="A358" s="105">
        <v>0.05</v>
      </c>
      <c r="B358" s="106">
        <f t="shared" si="206"/>
        <v>296000</v>
      </c>
      <c r="C358" s="28">
        <v>8980736</v>
      </c>
      <c r="D358" s="108">
        <f t="shared" si="230"/>
        <v>290000</v>
      </c>
      <c r="E358" s="180"/>
      <c r="F358" s="155" t="s">
        <v>1320</v>
      </c>
      <c r="G358" s="43"/>
      <c r="H358" s="60"/>
      <c r="I358" s="46"/>
      <c r="J358" s="53"/>
      <c r="K358" s="56"/>
      <c r="L358" s="57"/>
      <c r="M358" s="58"/>
      <c r="N358" s="38"/>
      <c r="O358" s="63"/>
      <c r="P358" s="64"/>
      <c r="Q358" s="34"/>
      <c r="S358" s="117"/>
      <c r="T358" s="117">
        <v>8980736</v>
      </c>
      <c r="U358" s="151" t="s">
        <v>1393</v>
      </c>
      <c r="V358" s="152" t="s">
        <v>324</v>
      </c>
      <c r="W358" s="6">
        <v>10810</v>
      </c>
      <c r="Y358" s="302">
        <f t="shared" si="212"/>
        <v>286464</v>
      </c>
      <c r="Z358" s="302"/>
      <c r="AA358" s="169">
        <f t="shared" si="205"/>
        <v>1.02</v>
      </c>
      <c r="AB358" s="168">
        <f t="shared" si="213"/>
        <v>3.3288650580875823E-2</v>
      </c>
      <c r="AC358" s="209">
        <f t="shared" si="231"/>
        <v>296000</v>
      </c>
      <c r="AD358" s="151" t="s">
        <v>1393</v>
      </c>
      <c r="AE358" s="205" t="s">
        <v>324</v>
      </c>
      <c r="AF358" s="206">
        <v>11627</v>
      </c>
      <c r="AG358" s="137">
        <f t="shared" si="232"/>
        <v>0.12</v>
      </c>
      <c r="AH358" s="168">
        <f t="shared" si="207"/>
        <v>7.5578168362627096E-2</v>
      </c>
      <c r="AI358" s="212">
        <f t="shared" si="208"/>
        <v>3.3288650580875823E-2</v>
      </c>
      <c r="AJ358" s="212">
        <f t="shared" si="209"/>
        <v>-4.2289517781751274E-2</v>
      </c>
    </row>
    <row r="359" spans="1:36" ht="12.95" customHeight="1" x14ac:dyDescent="0.2">
      <c r="A359" s="105">
        <v>0.05</v>
      </c>
      <c r="B359" s="106">
        <f t="shared" si="206"/>
        <v>391000</v>
      </c>
      <c r="C359" s="28">
        <v>8980737</v>
      </c>
      <c r="D359" s="108">
        <f t="shared" si="230"/>
        <v>383100</v>
      </c>
      <c r="E359" s="180"/>
      <c r="F359" s="155" t="s">
        <v>1321</v>
      </c>
      <c r="G359" s="43"/>
      <c r="H359" s="60"/>
      <c r="I359" s="46"/>
      <c r="J359" s="53"/>
      <c r="K359" s="56"/>
      <c r="L359" s="57"/>
      <c r="M359" s="58"/>
      <c r="N359" s="38"/>
      <c r="O359" s="63"/>
      <c r="P359" s="64"/>
      <c r="Q359" s="34"/>
      <c r="S359" s="117"/>
      <c r="T359" s="117">
        <v>8980737</v>
      </c>
      <c r="U359" s="151" t="s">
        <v>1394</v>
      </c>
      <c r="V359" s="152" t="s">
        <v>324</v>
      </c>
      <c r="W359" s="6">
        <v>14260</v>
      </c>
      <c r="Y359" s="302">
        <f t="shared" si="212"/>
        <v>377889</v>
      </c>
      <c r="Z359" s="302"/>
      <c r="AA359" s="169">
        <f t="shared" si="205"/>
        <v>1.02</v>
      </c>
      <c r="AB359" s="168">
        <f t="shared" si="213"/>
        <v>3.4695373509152194E-2</v>
      </c>
      <c r="AC359" s="209">
        <f t="shared" si="231"/>
        <v>391000</v>
      </c>
      <c r="AD359" s="151" t="s">
        <v>1394</v>
      </c>
      <c r="AE359" s="205" t="s">
        <v>324</v>
      </c>
      <c r="AF359" s="206">
        <v>15337</v>
      </c>
      <c r="AG359" s="137">
        <f t="shared" si="232"/>
        <v>0.12</v>
      </c>
      <c r="AH359" s="168">
        <f t="shared" si="207"/>
        <v>7.5525946704067426E-2</v>
      </c>
      <c r="AI359" s="212">
        <f t="shared" si="208"/>
        <v>3.4695373509152194E-2</v>
      </c>
      <c r="AJ359" s="212">
        <f t="shared" si="209"/>
        <v>-4.0830573194915232E-2</v>
      </c>
    </row>
    <row r="360" spans="1:36" ht="12.95" customHeight="1" x14ac:dyDescent="0.2">
      <c r="A360" s="105">
        <f>IF(H352&lt;19%,0.05,0.1)</f>
        <v>0.1</v>
      </c>
      <c r="B360" s="106">
        <f t="shared" si="206"/>
        <v>26000</v>
      </c>
      <c r="C360" s="28">
        <v>8980750</v>
      </c>
      <c r="D360" s="108">
        <f t="shared" si="230"/>
        <v>25400</v>
      </c>
      <c r="E360" s="180"/>
      <c r="F360" s="155" t="s">
        <v>202</v>
      </c>
      <c r="G360" s="43">
        <v>20</v>
      </c>
      <c r="H360" s="60">
        <v>0.26</v>
      </c>
      <c r="I360" s="46">
        <v>855</v>
      </c>
      <c r="J360" s="53">
        <f t="shared" si="220"/>
        <v>20</v>
      </c>
      <c r="K360" s="56">
        <f t="shared" si="221"/>
        <v>20</v>
      </c>
      <c r="L360" s="57">
        <f t="shared" si="222"/>
        <v>25</v>
      </c>
      <c r="M360" s="58">
        <f t="shared" si="223"/>
        <v>8.5500000000000007</v>
      </c>
      <c r="N360" s="38">
        <f t="shared" si="210"/>
        <v>18185</v>
      </c>
      <c r="O360" s="63">
        <f t="shared" si="218"/>
        <v>7815</v>
      </c>
      <c r="P360" s="64">
        <f t="shared" si="219"/>
        <v>0.30057692307692307</v>
      </c>
      <c r="Q360" s="34"/>
      <c r="S360" s="117" t="e">
        <f>T360-#REF!</f>
        <v>#REF!</v>
      </c>
      <c r="T360" s="117">
        <f t="shared" si="185"/>
        <v>8980750</v>
      </c>
      <c r="U360" s="151" t="s">
        <v>1065</v>
      </c>
      <c r="V360" s="152">
        <v>20</v>
      </c>
      <c r="W360" s="6">
        <v>940</v>
      </c>
      <c r="Y360" s="302">
        <f t="shared" si="212"/>
        <v>24909</v>
      </c>
      <c r="Z360" s="302"/>
      <c r="AA360" s="169">
        <f t="shared" si="205"/>
        <v>1.02</v>
      </c>
      <c r="AB360" s="168">
        <f t="shared" si="213"/>
        <v>4.3799429924926692E-2</v>
      </c>
      <c r="AC360" s="209">
        <f>CEILING((AF360*$AD$9),100)-200</f>
        <v>26000</v>
      </c>
      <c r="AD360" s="151" t="s">
        <v>1065</v>
      </c>
      <c r="AE360" s="205">
        <v>20</v>
      </c>
      <c r="AF360" s="206">
        <v>1024</v>
      </c>
      <c r="AG360" s="136">
        <v>0.26</v>
      </c>
      <c r="AH360" s="168">
        <f t="shared" si="207"/>
        <v>8.9361702127659592E-2</v>
      </c>
      <c r="AI360" s="212">
        <f t="shared" si="208"/>
        <v>4.3799429924926692E-2</v>
      </c>
      <c r="AJ360" s="212">
        <f t="shared" si="209"/>
        <v>-4.5562272202732901E-2</v>
      </c>
    </row>
    <row r="361" spans="1:36" ht="12.95" customHeight="1" x14ac:dyDescent="0.2">
      <c r="A361" s="105">
        <f>IF(H353&lt;19%,0.05,0.1)</f>
        <v>0.1</v>
      </c>
      <c r="B361" s="106">
        <f t="shared" si="206"/>
        <v>11800</v>
      </c>
      <c r="C361" s="28">
        <v>8980771</v>
      </c>
      <c r="D361" s="108">
        <f t="shared" si="230"/>
        <v>11500</v>
      </c>
      <c r="E361" s="180"/>
      <c r="F361" s="155" t="s">
        <v>157</v>
      </c>
      <c r="G361" s="43">
        <v>20</v>
      </c>
      <c r="H361" s="60">
        <v>0.26</v>
      </c>
      <c r="I361" s="46">
        <v>386</v>
      </c>
      <c r="J361" s="53">
        <f t="shared" si="220"/>
        <v>12</v>
      </c>
      <c r="K361" s="56">
        <f t="shared" si="221"/>
        <v>20</v>
      </c>
      <c r="L361" s="57">
        <f t="shared" si="222"/>
        <v>25</v>
      </c>
      <c r="M361" s="58">
        <f t="shared" si="223"/>
        <v>3.86</v>
      </c>
      <c r="N361" s="38">
        <f t="shared" si="210"/>
        <v>8292</v>
      </c>
      <c r="O361" s="63">
        <f t="shared" si="218"/>
        <v>3508</v>
      </c>
      <c r="P361" s="64">
        <f t="shared" si="219"/>
        <v>0.29728813559322032</v>
      </c>
      <c r="Q361" s="34"/>
      <c r="S361" s="117" t="e">
        <f>T361-#REF!</f>
        <v>#REF!</v>
      </c>
      <c r="T361" s="117">
        <f t="shared" ref="T361:T381" si="233">C361</f>
        <v>8980771</v>
      </c>
      <c r="U361" s="151" t="s">
        <v>1066</v>
      </c>
      <c r="V361" s="152">
        <v>20</v>
      </c>
      <c r="W361" s="6">
        <v>430</v>
      </c>
      <c r="Y361" s="302">
        <f t="shared" si="212"/>
        <v>11394</v>
      </c>
      <c r="Z361" s="302"/>
      <c r="AA361" s="169">
        <f t="shared" si="205"/>
        <v>1.02</v>
      </c>
      <c r="AB361" s="168">
        <f t="shared" si="213"/>
        <v>3.5632789187291625E-2</v>
      </c>
      <c r="AC361" s="209">
        <f t="shared" ref="AC361:AC380" si="234">CEILING((AF361*$AD$9),100)-100</f>
        <v>11800</v>
      </c>
      <c r="AD361" s="151" t="s">
        <v>1066</v>
      </c>
      <c r="AE361" s="205">
        <v>20</v>
      </c>
      <c r="AF361" s="206">
        <v>464</v>
      </c>
      <c r="AG361" s="136">
        <f t="shared" si="232"/>
        <v>0.26</v>
      </c>
      <c r="AH361" s="168">
        <f t="shared" si="207"/>
        <v>7.9069767441860561E-2</v>
      </c>
      <c r="AI361" s="212">
        <f t="shared" si="208"/>
        <v>3.5632789187291625E-2</v>
      </c>
      <c r="AJ361" s="212">
        <f t="shared" si="209"/>
        <v>-4.3436978254568936E-2</v>
      </c>
    </row>
    <row r="362" spans="1:36" ht="12.95" customHeight="1" x14ac:dyDescent="0.2">
      <c r="A362" s="105">
        <f>IF(H354&lt;19%,0.05,0.1)</f>
        <v>0.1</v>
      </c>
      <c r="B362" s="106">
        <f t="shared" si="206"/>
        <v>12300</v>
      </c>
      <c r="C362" s="28">
        <v>8980772</v>
      </c>
      <c r="D362" s="108">
        <f t="shared" si="230"/>
        <v>12000</v>
      </c>
      <c r="E362" s="180"/>
      <c r="F362" s="155" t="s">
        <v>461</v>
      </c>
      <c r="G362" s="43">
        <v>20</v>
      </c>
      <c r="H362" s="60">
        <v>0.26</v>
      </c>
      <c r="I362" s="46">
        <v>406</v>
      </c>
      <c r="J362" s="53">
        <f t="shared" si="220"/>
        <v>12</v>
      </c>
      <c r="K362" s="56">
        <f t="shared" si="221"/>
        <v>20</v>
      </c>
      <c r="L362" s="57">
        <f t="shared" si="222"/>
        <v>25</v>
      </c>
      <c r="M362" s="58">
        <f t="shared" si="223"/>
        <v>4.0599999999999996</v>
      </c>
      <c r="N362" s="38">
        <f t="shared" si="210"/>
        <v>8704</v>
      </c>
      <c r="O362" s="63">
        <f t="shared" si="218"/>
        <v>3596</v>
      </c>
      <c r="P362" s="64">
        <f t="shared" si="219"/>
        <v>0.29235772357723577</v>
      </c>
      <c r="Q362" s="34"/>
      <c r="S362" s="117" t="e">
        <f>T362-#REF!</f>
        <v>#REF!</v>
      </c>
      <c r="T362" s="117">
        <f t="shared" si="233"/>
        <v>8980772</v>
      </c>
      <c r="U362" s="151" t="s">
        <v>1067</v>
      </c>
      <c r="V362" s="152">
        <v>20</v>
      </c>
      <c r="W362" s="6">
        <v>450</v>
      </c>
      <c r="Y362" s="302">
        <f t="shared" si="212"/>
        <v>11924</v>
      </c>
      <c r="Z362" s="302"/>
      <c r="AA362" s="169">
        <f t="shared" si="205"/>
        <v>1.02</v>
      </c>
      <c r="AB362" s="168">
        <f t="shared" si="213"/>
        <v>3.1533042603153261E-2</v>
      </c>
      <c r="AC362" s="209">
        <f t="shared" si="234"/>
        <v>12300</v>
      </c>
      <c r="AD362" s="151" t="s">
        <v>1067</v>
      </c>
      <c r="AE362" s="205">
        <v>20</v>
      </c>
      <c r="AF362" s="206">
        <v>485</v>
      </c>
      <c r="AG362" s="136">
        <f t="shared" si="232"/>
        <v>0.26</v>
      </c>
      <c r="AH362" s="168">
        <f t="shared" si="207"/>
        <v>7.7777777777777724E-2</v>
      </c>
      <c r="AI362" s="212">
        <f t="shared" si="208"/>
        <v>3.1533042603153261E-2</v>
      </c>
      <c r="AJ362" s="212">
        <f t="shared" si="209"/>
        <v>-4.6244735174624463E-2</v>
      </c>
    </row>
    <row r="363" spans="1:36" ht="12.95" customHeight="1" x14ac:dyDescent="0.2">
      <c r="A363" s="105">
        <f t="shared" si="224"/>
        <v>0.1</v>
      </c>
      <c r="B363" s="106">
        <f t="shared" si="206"/>
        <v>13900</v>
      </c>
      <c r="C363" s="28">
        <v>8980773</v>
      </c>
      <c r="D363" s="108">
        <f t="shared" si="230"/>
        <v>13600</v>
      </c>
      <c r="E363" s="180"/>
      <c r="F363" s="155" t="s">
        <v>462</v>
      </c>
      <c r="G363" s="43">
        <v>20</v>
      </c>
      <c r="H363" s="60">
        <v>0.26</v>
      </c>
      <c r="I363" s="46">
        <v>463</v>
      </c>
      <c r="J363" s="53">
        <f t="shared" si="220"/>
        <v>12</v>
      </c>
      <c r="K363" s="56">
        <f t="shared" si="221"/>
        <v>20</v>
      </c>
      <c r="L363" s="57">
        <f t="shared" si="222"/>
        <v>25</v>
      </c>
      <c r="M363" s="58">
        <f t="shared" si="223"/>
        <v>4.63</v>
      </c>
      <c r="N363" s="38">
        <f t="shared" si="210"/>
        <v>9880</v>
      </c>
      <c r="O363" s="63">
        <f t="shared" si="218"/>
        <v>4020</v>
      </c>
      <c r="P363" s="64">
        <f t="shared" si="219"/>
        <v>0.28920863309352518</v>
      </c>
      <c r="Q363" s="34"/>
      <c r="S363" s="117" t="e">
        <f>T363-#REF!</f>
        <v>#REF!</v>
      </c>
      <c r="T363" s="117">
        <f t="shared" si="233"/>
        <v>8980773</v>
      </c>
      <c r="U363" s="151" t="s">
        <v>1068</v>
      </c>
      <c r="V363" s="152">
        <v>20</v>
      </c>
      <c r="W363" s="6">
        <v>510</v>
      </c>
      <c r="Y363" s="302">
        <f t="shared" si="212"/>
        <v>13514</v>
      </c>
      <c r="Z363" s="302"/>
      <c r="AA363" s="169">
        <f t="shared" si="205"/>
        <v>1.02</v>
      </c>
      <c r="AB363" s="168">
        <f t="shared" si="213"/>
        <v>2.8562971733017584E-2</v>
      </c>
      <c r="AC363" s="209">
        <f t="shared" si="234"/>
        <v>13900</v>
      </c>
      <c r="AD363" s="151" t="s">
        <v>1068</v>
      </c>
      <c r="AE363" s="205">
        <v>20</v>
      </c>
      <c r="AF363" s="206">
        <v>549</v>
      </c>
      <c r="AG363" s="136">
        <f t="shared" si="232"/>
        <v>0.26</v>
      </c>
      <c r="AH363" s="168">
        <f t="shared" si="207"/>
        <v>7.6470588235294068E-2</v>
      </c>
      <c r="AI363" s="212">
        <f t="shared" si="208"/>
        <v>2.8562971733017584E-2</v>
      </c>
      <c r="AJ363" s="212">
        <f t="shared" si="209"/>
        <v>-4.7907616502276484E-2</v>
      </c>
    </row>
    <row r="364" spans="1:36" ht="12.95" customHeight="1" x14ac:dyDescent="0.2">
      <c r="A364" s="105">
        <v>0.05</v>
      </c>
      <c r="B364" s="106">
        <f t="shared" si="206"/>
        <v>106000</v>
      </c>
      <c r="C364" s="28">
        <v>8980780</v>
      </c>
      <c r="D364" s="108">
        <f t="shared" si="230"/>
        <v>103800</v>
      </c>
      <c r="E364" s="180"/>
      <c r="F364" s="155" t="s">
        <v>1322</v>
      </c>
      <c r="G364" s="43"/>
      <c r="H364" s="60"/>
      <c r="I364" s="46"/>
      <c r="J364" s="53"/>
      <c r="K364" s="56"/>
      <c r="L364" s="57"/>
      <c r="M364" s="58"/>
      <c r="N364" s="38"/>
      <c r="O364" s="63"/>
      <c r="P364" s="64"/>
      <c r="Q364" s="34"/>
      <c r="S364" s="117"/>
      <c r="T364" s="117">
        <v>8980780</v>
      </c>
      <c r="U364" s="151" t="s">
        <v>1395</v>
      </c>
      <c r="V364" s="152" t="s">
        <v>324</v>
      </c>
      <c r="W364" s="6">
        <v>3900</v>
      </c>
      <c r="Y364" s="302">
        <f t="shared" si="212"/>
        <v>103349</v>
      </c>
      <c r="Z364" s="302"/>
      <c r="AA364" s="169">
        <f t="shared" si="205"/>
        <v>1.02</v>
      </c>
      <c r="AB364" s="168">
        <f t="shared" si="213"/>
        <v>2.5650949694723701E-2</v>
      </c>
      <c r="AC364" s="209">
        <f>CEILING((AF364*$AD$9),1000)-1000</f>
        <v>106000</v>
      </c>
      <c r="AD364" s="151" t="s">
        <v>1395</v>
      </c>
      <c r="AE364" s="205" t="s">
        <v>324</v>
      </c>
      <c r="AF364" s="206">
        <v>4196</v>
      </c>
      <c r="AG364" s="137">
        <v>0.12</v>
      </c>
      <c r="AH364" s="168">
        <f t="shared" si="207"/>
        <v>7.5897435897435805E-2</v>
      </c>
      <c r="AI364" s="212">
        <f t="shared" si="208"/>
        <v>2.5650949694723701E-2</v>
      </c>
      <c r="AJ364" s="212">
        <f t="shared" si="209"/>
        <v>-5.0246486202712104E-2</v>
      </c>
    </row>
    <row r="365" spans="1:36" ht="12.95" customHeight="1" x14ac:dyDescent="0.2">
      <c r="A365" s="105">
        <v>0.05</v>
      </c>
      <c r="B365" s="106">
        <f t="shared" si="206"/>
        <v>27700</v>
      </c>
      <c r="C365" s="28">
        <v>8980781</v>
      </c>
      <c r="D365" s="108">
        <f t="shared" si="230"/>
        <v>27100</v>
      </c>
      <c r="E365" s="180"/>
      <c r="F365" s="155" t="s">
        <v>1323</v>
      </c>
      <c r="G365" s="43"/>
      <c r="H365" s="60"/>
      <c r="I365" s="46"/>
      <c r="J365" s="53"/>
      <c r="K365" s="56"/>
      <c r="L365" s="57"/>
      <c r="M365" s="58"/>
      <c r="N365" s="38"/>
      <c r="O365" s="63"/>
      <c r="P365" s="64"/>
      <c r="Q365" s="34"/>
      <c r="S365" s="117"/>
      <c r="T365" s="117">
        <v>8980781</v>
      </c>
      <c r="U365" s="151" t="s">
        <v>1396</v>
      </c>
      <c r="V365" s="152" t="s">
        <v>324</v>
      </c>
      <c r="W365" s="6">
        <v>1010</v>
      </c>
      <c r="Y365" s="302">
        <f t="shared" si="212"/>
        <v>26764</v>
      </c>
      <c r="Z365" s="302"/>
      <c r="AA365" s="169">
        <f t="shared" si="205"/>
        <v>1.02</v>
      </c>
      <c r="AB365" s="168">
        <f t="shared" si="213"/>
        <v>3.4972350919145079E-2</v>
      </c>
      <c r="AC365" s="209">
        <f t="shared" si="234"/>
        <v>27700</v>
      </c>
      <c r="AD365" s="151" t="s">
        <v>1396</v>
      </c>
      <c r="AE365" s="205" t="s">
        <v>324</v>
      </c>
      <c r="AF365" s="206">
        <v>1088</v>
      </c>
      <c r="AG365" s="137">
        <f t="shared" ref="AG365:AG367" si="235">AG364</f>
        <v>0.12</v>
      </c>
      <c r="AH365" s="168">
        <f t="shared" si="207"/>
        <v>7.7227722772277296E-2</v>
      </c>
      <c r="AI365" s="212">
        <f t="shared" si="208"/>
        <v>3.4972350919145079E-2</v>
      </c>
      <c r="AJ365" s="212">
        <f t="shared" si="209"/>
        <v>-4.2255371853132218E-2</v>
      </c>
    </row>
    <row r="366" spans="1:36" ht="12.95" customHeight="1" x14ac:dyDescent="0.2">
      <c r="A366" s="105">
        <v>0.05</v>
      </c>
      <c r="B366" s="106">
        <f t="shared" si="206"/>
        <v>27700</v>
      </c>
      <c r="C366" s="28">
        <v>8980783</v>
      </c>
      <c r="D366" s="108">
        <f t="shared" si="230"/>
        <v>27100</v>
      </c>
      <c r="E366" s="180"/>
      <c r="F366" s="155" t="s">
        <v>1324</v>
      </c>
      <c r="G366" s="43"/>
      <c r="H366" s="60"/>
      <c r="I366" s="46"/>
      <c r="J366" s="53"/>
      <c r="K366" s="56"/>
      <c r="L366" s="57"/>
      <c r="M366" s="58"/>
      <c r="N366" s="38"/>
      <c r="O366" s="63"/>
      <c r="P366" s="64"/>
      <c r="Q366" s="34"/>
      <c r="S366" s="117"/>
      <c r="T366" s="117">
        <v>8980783</v>
      </c>
      <c r="U366" s="151" t="s">
        <v>1397</v>
      </c>
      <c r="V366" s="152" t="s">
        <v>324</v>
      </c>
      <c r="W366" s="6">
        <v>1010</v>
      </c>
      <c r="Y366" s="302">
        <f t="shared" si="212"/>
        <v>26764</v>
      </c>
      <c r="Z366" s="302"/>
      <c r="AA366" s="169">
        <f t="shared" si="205"/>
        <v>1.02</v>
      </c>
      <c r="AB366" s="168">
        <f t="shared" si="213"/>
        <v>3.4972350919145079E-2</v>
      </c>
      <c r="AC366" s="209">
        <f t="shared" si="234"/>
        <v>27700</v>
      </c>
      <c r="AD366" s="151" t="s">
        <v>1397</v>
      </c>
      <c r="AE366" s="205" t="s">
        <v>324</v>
      </c>
      <c r="AF366" s="206">
        <v>1088</v>
      </c>
      <c r="AG366" s="137">
        <f t="shared" si="235"/>
        <v>0.12</v>
      </c>
      <c r="AH366" s="168">
        <f t="shared" si="207"/>
        <v>7.7227722772277296E-2</v>
      </c>
      <c r="AI366" s="212">
        <f t="shared" si="208"/>
        <v>3.4972350919145079E-2</v>
      </c>
      <c r="AJ366" s="212">
        <f t="shared" si="209"/>
        <v>-4.2255371853132218E-2</v>
      </c>
    </row>
    <row r="367" spans="1:36" ht="12.95" customHeight="1" x14ac:dyDescent="0.2">
      <c r="A367" s="105">
        <v>0.05</v>
      </c>
      <c r="B367" s="106">
        <f t="shared" si="206"/>
        <v>34800</v>
      </c>
      <c r="C367" s="28">
        <v>8980784</v>
      </c>
      <c r="D367" s="108">
        <f t="shared" si="230"/>
        <v>34100</v>
      </c>
      <c r="E367" s="180"/>
      <c r="F367" s="155" t="s">
        <v>1325</v>
      </c>
      <c r="G367" s="43"/>
      <c r="H367" s="60"/>
      <c r="I367" s="46"/>
      <c r="J367" s="53"/>
      <c r="K367" s="56"/>
      <c r="L367" s="57"/>
      <c r="M367" s="58"/>
      <c r="N367" s="38"/>
      <c r="O367" s="63"/>
      <c r="P367" s="64"/>
      <c r="Q367" s="34"/>
      <c r="S367" s="117"/>
      <c r="T367" s="117">
        <v>8980784</v>
      </c>
      <c r="U367" s="151" t="s">
        <v>1398</v>
      </c>
      <c r="V367" s="152" t="s">
        <v>324</v>
      </c>
      <c r="W367" s="6">
        <v>1270</v>
      </c>
      <c r="Y367" s="302">
        <f t="shared" si="212"/>
        <v>33654</v>
      </c>
      <c r="Z367" s="302"/>
      <c r="AA367" s="169">
        <f t="shared" si="205"/>
        <v>1.02</v>
      </c>
      <c r="AB367" s="168">
        <f t="shared" si="213"/>
        <v>3.4052415760385202E-2</v>
      </c>
      <c r="AC367" s="209">
        <f t="shared" si="234"/>
        <v>34800</v>
      </c>
      <c r="AD367" s="151" t="s">
        <v>1398</v>
      </c>
      <c r="AE367" s="205" t="s">
        <v>324</v>
      </c>
      <c r="AF367" s="206">
        <v>1368</v>
      </c>
      <c r="AG367" s="137">
        <f t="shared" si="235"/>
        <v>0.12</v>
      </c>
      <c r="AH367" s="168">
        <f t="shared" si="207"/>
        <v>7.7165354330708702E-2</v>
      </c>
      <c r="AI367" s="212">
        <f t="shared" si="208"/>
        <v>3.4052415760385202E-2</v>
      </c>
      <c r="AJ367" s="212">
        <f t="shared" si="209"/>
        <v>-4.31129385703235E-2</v>
      </c>
    </row>
    <row r="368" spans="1:36" ht="12.95" customHeight="1" x14ac:dyDescent="0.2">
      <c r="A368" s="105">
        <f>IF(H361&lt;19%,0.05,0.1)</f>
        <v>0.1</v>
      </c>
      <c r="B368" s="106">
        <f t="shared" si="206"/>
        <v>51400</v>
      </c>
      <c r="C368" s="28">
        <v>8981002</v>
      </c>
      <c r="D368" s="108">
        <f t="shared" si="230"/>
        <v>50300</v>
      </c>
      <c r="E368" s="180"/>
      <c r="F368" s="155" t="s">
        <v>590</v>
      </c>
      <c r="G368" s="43">
        <v>33</v>
      </c>
      <c r="H368" s="60">
        <v>0.19</v>
      </c>
      <c r="I368" s="46">
        <v>1542</v>
      </c>
      <c r="J368" s="53">
        <f t="shared" si="220"/>
        <v>25</v>
      </c>
      <c r="K368" s="56">
        <f t="shared" si="221"/>
        <v>25</v>
      </c>
      <c r="L368" s="57">
        <f t="shared" si="222"/>
        <v>25</v>
      </c>
      <c r="M368" s="58">
        <f t="shared" si="223"/>
        <v>15.42</v>
      </c>
      <c r="N368" s="38">
        <f t="shared" si="210"/>
        <v>35460</v>
      </c>
      <c r="O368" s="63">
        <f t="shared" si="218"/>
        <v>15940</v>
      </c>
      <c r="P368" s="64">
        <f t="shared" si="219"/>
        <v>0.31011673151750974</v>
      </c>
      <c r="Q368" s="33"/>
      <c r="S368" s="117" t="e">
        <f>T368-#REF!</f>
        <v>#REF!</v>
      </c>
      <c r="T368" s="117">
        <f t="shared" si="233"/>
        <v>8981002</v>
      </c>
      <c r="U368" s="151" t="s">
        <v>1069</v>
      </c>
      <c r="V368" s="152">
        <v>20</v>
      </c>
      <c r="W368" s="6">
        <v>1875</v>
      </c>
      <c r="Y368" s="302">
        <f t="shared" si="212"/>
        <v>49687</v>
      </c>
      <c r="Z368" s="302"/>
      <c r="AA368" s="169">
        <f t="shared" si="205"/>
        <v>1.02</v>
      </c>
      <c r="AB368" s="168">
        <f t="shared" si="213"/>
        <v>3.4475818624589927E-2</v>
      </c>
      <c r="AC368" s="209">
        <f t="shared" si="234"/>
        <v>51400</v>
      </c>
      <c r="AD368" s="151" t="s">
        <v>1069</v>
      </c>
      <c r="AE368" s="205">
        <v>20</v>
      </c>
      <c r="AF368" s="206">
        <v>2017</v>
      </c>
      <c r="AG368" s="136">
        <v>0.26</v>
      </c>
      <c r="AH368" s="168">
        <f t="shared" si="207"/>
        <v>7.573333333333343E-2</v>
      </c>
      <c r="AI368" s="212">
        <f t="shared" si="208"/>
        <v>3.4475818624589927E-2</v>
      </c>
      <c r="AJ368" s="212">
        <f t="shared" si="209"/>
        <v>-4.1257514708743503E-2</v>
      </c>
    </row>
    <row r="369" spans="1:36" ht="12.95" customHeight="1" x14ac:dyDescent="0.2">
      <c r="A369" s="105">
        <f>IF(H362&lt;19%,0.05,0.1)</f>
        <v>0.1</v>
      </c>
      <c r="B369" s="106">
        <f t="shared" si="206"/>
        <v>7200</v>
      </c>
      <c r="C369" s="28">
        <v>8981003</v>
      </c>
      <c r="D369" s="113">
        <f t="shared" ref="D369:D371" si="236">B369</f>
        <v>7200</v>
      </c>
      <c r="E369" s="180"/>
      <c r="F369" s="155" t="s">
        <v>159</v>
      </c>
      <c r="G369" s="43">
        <v>20</v>
      </c>
      <c r="H369" s="60">
        <v>0.26</v>
      </c>
      <c r="I369" s="46">
        <v>239</v>
      </c>
      <c r="J369" s="53">
        <f t="shared" si="220"/>
        <v>12</v>
      </c>
      <c r="K369" s="56">
        <f t="shared" si="221"/>
        <v>20</v>
      </c>
      <c r="L369" s="57">
        <f t="shared" si="222"/>
        <v>25</v>
      </c>
      <c r="M369" s="58">
        <f t="shared" si="223"/>
        <v>2.39</v>
      </c>
      <c r="N369" s="38">
        <f t="shared" si="210"/>
        <v>5260</v>
      </c>
      <c r="O369" s="63">
        <f t="shared" si="218"/>
        <v>1940</v>
      </c>
      <c r="P369" s="64">
        <f t="shared" si="219"/>
        <v>0.26944444444444443</v>
      </c>
      <c r="Q369" s="33"/>
      <c r="S369" s="117" t="e">
        <f>T369-#REF!</f>
        <v>#REF!</v>
      </c>
      <c r="T369" s="117">
        <f t="shared" si="233"/>
        <v>8981003</v>
      </c>
      <c r="U369" s="151" t="s">
        <v>1070</v>
      </c>
      <c r="V369" s="152">
        <v>20</v>
      </c>
      <c r="W369" s="6">
        <v>262</v>
      </c>
      <c r="Y369" s="302">
        <f t="shared" si="212"/>
        <v>6942</v>
      </c>
      <c r="Z369" s="302"/>
      <c r="AA369" s="169">
        <f t="shared" si="205"/>
        <v>1.02</v>
      </c>
      <c r="AB369" s="168">
        <f t="shared" si="213"/>
        <v>3.7165082108902237E-2</v>
      </c>
      <c r="AC369" s="209">
        <f t="shared" si="234"/>
        <v>7200</v>
      </c>
      <c r="AD369" s="151" t="s">
        <v>1070</v>
      </c>
      <c r="AE369" s="205">
        <v>20</v>
      </c>
      <c r="AF369" s="206">
        <v>283</v>
      </c>
      <c r="AG369" s="136">
        <f t="shared" ref="AG369:AG447" si="237">AG368</f>
        <v>0.26</v>
      </c>
      <c r="AH369" s="168">
        <f t="shared" si="207"/>
        <v>8.0152671755725269E-2</v>
      </c>
      <c r="AI369" s="212">
        <f t="shared" si="208"/>
        <v>3.7165082108902237E-2</v>
      </c>
      <c r="AJ369" s="212">
        <f t="shared" si="209"/>
        <v>-4.2987589646823032E-2</v>
      </c>
    </row>
    <row r="370" spans="1:36" ht="12.95" customHeight="1" x14ac:dyDescent="0.2">
      <c r="A370" s="105">
        <f>IF(H363&lt;19%,0.05,0.1)</f>
        <v>0.1</v>
      </c>
      <c r="B370" s="106">
        <f t="shared" si="206"/>
        <v>10200</v>
      </c>
      <c r="C370" s="28">
        <v>8981006</v>
      </c>
      <c r="D370" s="108">
        <f t="shared" si="230"/>
        <v>9900</v>
      </c>
      <c r="E370" s="180"/>
      <c r="F370" s="155" t="s">
        <v>197</v>
      </c>
      <c r="G370" s="43">
        <v>20</v>
      </c>
      <c r="H370" s="60">
        <v>0.26</v>
      </c>
      <c r="I370" s="46">
        <v>339</v>
      </c>
      <c r="J370" s="53">
        <f t="shared" si="220"/>
        <v>12</v>
      </c>
      <c r="K370" s="56">
        <f t="shared" si="221"/>
        <v>20</v>
      </c>
      <c r="L370" s="57">
        <f t="shared" si="222"/>
        <v>25</v>
      </c>
      <c r="M370" s="58">
        <f t="shared" si="223"/>
        <v>3.39</v>
      </c>
      <c r="N370" s="38">
        <f t="shared" si="210"/>
        <v>7322</v>
      </c>
      <c r="O370" s="63">
        <f t="shared" si="218"/>
        <v>2878</v>
      </c>
      <c r="P370" s="64">
        <f t="shared" si="219"/>
        <v>0.28215686274509805</v>
      </c>
      <c r="Q370" s="33"/>
      <c r="S370" s="117">
        <f t="shared" ref="S370:S396" si="238">T370-AD355</f>
        <v>275</v>
      </c>
      <c r="T370" s="117">
        <f t="shared" si="233"/>
        <v>8981006</v>
      </c>
      <c r="U370" s="151" t="s">
        <v>1071</v>
      </c>
      <c r="V370" s="152">
        <v>20</v>
      </c>
      <c r="W370" s="6">
        <v>372</v>
      </c>
      <c r="Y370" s="302">
        <f t="shared" si="212"/>
        <v>9857</v>
      </c>
      <c r="Z370" s="302"/>
      <c r="AA370" s="169">
        <f t="shared" si="205"/>
        <v>1.02</v>
      </c>
      <c r="AB370" s="168">
        <f t="shared" si="213"/>
        <v>3.4797605762402428E-2</v>
      </c>
      <c r="AC370" s="209">
        <f t="shared" si="234"/>
        <v>10200</v>
      </c>
      <c r="AD370" s="151" t="s">
        <v>1071</v>
      </c>
      <c r="AE370" s="205">
        <v>20</v>
      </c>
      <c r="AF370" s="206">
        <v>401</v>
      </c>
      <c r="AG370" s="136">
        <f t="shared" si="237"/>
        <v>0.26</v>
      </c>
      <c r="AH370" s="168">
        <f t="shared" si="207"/>
        <v>7.7956989247311759E-2</v>
      </c>
      <c r="AI370" s="212">
        <f t="shared" si="208"/>
        <v>3.4797605762402428E-2</v>
      </c>
      <c r="AJ370" s="212">
        <f t="shared" si="209"/>
        <v>-4.3159383484909331E-2</v>
      </c>
    </row>
    <row r="371" spans="1:36" ht="12.95" customHeight="1" x14ac:dyDescent="0.2">
      <c r="A371" s="105">
        <f t="shared" si="224"/>
        <v>0.1</v>
      </c>
      <c r="B371" s="106">
        <f t="shared" si="206"/>
        <v>7700</v>
      </c>
      <c r="C371" s="28">
        <v>8981010</v>
      </c>
      <c r="D371" s="113">
        <f t="shared" si="236"/>
        <v>7700</v>
      </c>
      <c r="E371" s="180"/>
      <c r="F371" s="155" t="s">
        <v>160</v>
      </c>
      <c r="G371" s="43">
        <v>20</v>
      </c>
      <c r="H371" s="60">
        <v>0.26</v>
      </c>
      <c r="I371" s="46">
        <v>257</v>
      </c>
      <c r="J371" s="53">
        <f t="shared" si="220"/>
        <v>12</v>
      </c>
      <c r="K371" s="56">
        <f t="shared" si="221"/>
        <v>20</v>
      </c>
      <c r="L371" s="57">
        <f t="shared" si="222"/>
        <v>25</v>
      </c>
      <c r="M371" s="58">
        <f t="shared" si="223"/>
        <v>2.57</v>
      </c>
      <c r="N371" s="38">
        <f t="shared" si="210"/>
        <v>5631</v>
      </c>
      <c r="O371" s="63">
        <f t="shared" si="218"/>
        <v>2069</v>
      </c>
      <c r="P371" s="64">
        <f t="shared" si="219"/>
        <v>0.26870129870129872</v>
      </c>
      <c r="Q371" s="33"/>
      <c r="S371" s="117">
        <f t="shared" si="238"/>
        <v>278</v>
      </c>
      <c r="T371" s="117">
        <f t="shared" si="233"/>
        <v>8981010</v>
      </c>
      <c r="U371" s="151" t="s">
        <v>1072</v>
      </c>
      <c r="V371" s="152">
        <v>20</v>
      </c>
      <c r="W371" s="6">
        <v>282</v>
      </c>
      <c r="Y371" s="302">
        <f t="shared" si="212"/>
        <v>7472</v>
      </c>
      <c r="Z371" s="302"/>
      <c r="AA371" s="169">
        <f t="shared" si="205"/>
        <v>1.02</v>
      </c>
      <c r="AB371" s="168">
        <f t="shared" si="213"/>
        <v>3.0513918629550218E-2</v>
      </c>
      <c r="AC371" s="209">
        <f t="shared" si="234"/>
        <v>7700</v>
      </c>
      <c r="AD371" s="151" t="s">
        <v>1072</v>
      </c>
      <c r="AE371" s="205">
        <v>20</v>
      </c>
      <c r="AF371" s="206">
        <v>303</v>
      </c>
      <c r="AG371" s="136">
        <f t="shared" si="237"/>
        <v>0.26</v>
      </c>
      <c r="AH371" s="168">
        <f t="shared" si="207"/>
        <v>7.4468085106383031E-2</v>
      </c>
      <c r="AI371" s="212">
        <f t="shared" si="208"/>
        <v>3.0513918629550218E-2</v>
      </c>
      <c r="AJ371" s="212">
        <f t="shared" si="209"/>
        <v>-4.3954166476832812E-2</v>
      </c>
    </row>
    <row r="372" spans="1:36" ht="12.95" customHeight="1" x14ac:dyDescent="0.2">
      <c r="A372" s="105">
        <f t="shared" si="224"/>
        <v>0.1</v>
      </c>
      <c r="B372" s="106">
        <f t="shared" si="206"/>
        <v>13000</v>
      </c>
      <c r="C372" s="28">
        <v>8981013</v>
      </c>
      <c r="D372" s="108">
        <f t="shared" ref="D372:D380" si="239">CEILING(IF(B372&lt;10000,B372,B372*0.98),100)-100</f>
        <v>12700</v>
      </c>
      <c r="E372" s="180"/>
      <c r="F372" s="155" t="s">
        <v>662</v>
      </c>
      <c r="G372" s="43">
        <v>20</v>
      </c>
      <c r="H372" s="60">
        <v>0.26</v>
      </c>
      <c r="I372" s="46">
        <v>439</v>
      </c>
      <c r="J372" s="53">
        <f t="shared" si="220"/>
        <v>12</v>
      </c>
      <c r="K372" s="56">
        <f t="shared" si="221"/>
        <v>20</v>
      </c>
      <c r="L372" s="57">
        <f t="shared" si="222"/>
        <v>25</v>
      </c>
      <c r="M372" s="58">
        <f t="shared" si="223"/>
        <v>4.3899999999999997</v>
      </c>
      <c r="N372" s="38">
        <f t="shared" si="210"/>
        <v>9385</v>
      </c>
      <c r="O372" s="63">
        <f t="shared" si="218"/>
        <v>3615</v>
      </c>
      <c r="P372" s="64">
        <f t="shared" si="219"/>
        <v>0.27807692307692305</v>
      </c>
      <c r="Q372" s="33"/>
      <c r="S372" s="117">
        <f t="shared" si="238"/>
        <v>278</v>
      </c>
      <c r="T372" s="117">
        <f t="shared" si="233"/>
        <v>8981013</v>
      </c>
      <c r="U372" s="151" t="s">
        <v>1073</v>
      </c>
      <c r="V372" s="152">
        <v>20</v>
      </c>
      <c r="W372" s="6">
        <v>480</v>
      </c>
      <c r="Y372" s="302">
        <f t="shared" si="212"/>
        <v>12719</v>
      </c>
      <c r="Z372" s="302"/>
      <c r="AA372" s="169">
        <f t="shared" si="205"/>
        <v>1.02</v>
      </c>
      <c r="AB372" s="168">
        <f t="shared" si="213"/>
        <v>2.2092931834263752E-2</v>
      </c>
      <c r="AC372" s="209">
        <f>CEILING((AF372*$AD$9),100)-200</f>
        <v>13000</v>
      </c>
      <c r="AD372" s="151" t="s">
        <v>1073</v>
      </c>
      <c r="AE372" s="205">
        <v>20</v>
      </c>
      <c r="AF372" s="206">
        <v>517</v>
      </c>
      <c r="AG372" s="136">
        <f t="shared" si="237"/>
        <v>0.26</v>
      </c>
      <c r="AH372" s="168">
        <f t="shared" si="207"/>
        <v>7.7083333333333393E-2</v>
      </c>
      <c r="AI372" s="212">
        <f t="shared" si="208"/>
        <v>2.2092931834263752E-2</v>
      </c>
      <c r="AJ372" s="212">
        <f t="shared" si="209"/>
        <v>-5.4990401499069641E-2</v>
      </c>
    </row>
    <row r="373" spans="1:36" ht="12.95" customHeight="1" x14ac:dyDescent="0.2">
      <c r="A373" s="105">
        <f t="shared" si="224"/>
        <v>0.1</v>
      </c>
      <c r="B373" s="106">
        <f t="shared" si="206"/>
        <v>18900</v>
      </c>
      <c r="C373" s="28">
        <v>8981014</v>
      </c>
      <c r="D373" s="108">
        <f t="shared" si="239"/>
        <v>18500</v>
      </c>
      <c r="E373" s="180"/>
      <c r="F373" s="155" t="s">
        <v>663</v>
      </c>
      <c r="G373" s="43">
        <v>20</v>
      </c>
      <c r="H373" s="60">
        <v>0.26</v>
      </c>
      <c r="I373" s="46">
        <v>633</v>
      </c>
      <c r="J373" s="53">
        <f t="shared" si="220"/>
        <v>12</v>
      </c>
      <c r="K373" s="56">
        <f t="shared" si="221"/>
        <v>20</v>
      </c>
      <c r="L373" s="57">
        <f t="shared" si="222"/>
        <v>25</v>
      </c>
      <c r="M373" s="58">
        <f t="shared" si="223"/>
        <v>6.33</v>
      </c>
      <c r="N373" s="38">
        <f t="shared" si="210"/>
        <v>13386</v>
      </c>
      <c r="O373" s="63">
        <f t="shared" si="218"/>
        <v>5514</v>
      </c>
      <c r="P373" s="64">
        <f t="shared" si="219"/>
        <v>0.29174603174603175</v>
      </c>
      <c r="Q373" s="33"/>
      <c r="S373" s="117">
        <f t="shared" si="238"/>
        <v>278</v>
      </c>
      <c r="T373" s="117">
        <f t="shared" si="233"/>
        <v>8981014</v>
      </c>
      <c r="U373" s="151" t="s">
        <v>1074</v>
      </c>
      <c r="V373" s="152">
        <v>20</v>
      </c>
      <c r="W373" s="6">
        <v>692</v>
      </c>
      <c r="Y373" s="302">
        <f t="shared" si="212"/>
        <v>18337</v>
      </c>
      <c r="Z373" s="302"/>
      <c r="AA373" s="169">
        <f t="shared" si="205"/>
        <v>1.02</v>
      </c>
      <c r="AB373" s="168">
        <f t="shared" si="213"/>
        <v>3.0702950319027034E-2</v>
      </c>
      <c r="AC373" s="209">
        <f t="shared" si="234"/>
        <v>18900</v>
      </c>
      <c r="AD373" s="151" t="s">
        <v>1074</v>
      </c>
      <c r="AE373" s="205">
        <v>20</v>
      </c>
      <c r="AF373" s="206">
        <v>744</v>
      </c>
      <c r="AG373" s="136">
        <f t="shared" si="237"/>
        <v>0.26</v>
      </c>
      <c r="AH373" s="168">
        <f t="shared" si="207"/>
        <v>7.5144508670520249E-2</v>
      </c>
      <c r="AI373" s="212">
        <f t="shared" si="208"/>
        <v>3.0702950319027034E-2</v>
      </c>
      <c r="AJ373" s="212">
        <f t="shared" si="209"/>
        <v>-4.4441558351493216E-2</v>
      </c>
    </row>
    <row r="374" spans="1:36" ht="12.95" customHeight="1" x14ac:dyDescent="0.2">
      <c r="A374" s="105">
        <f t="shared" si="224"/>
        <v>0.1</v>
      </c>
      <c r="B374" s="106">
        <f t="shared" si="206"/>
        <v>13000</v>
      </c>
      <c r="C374" s="28">
        <v>8981015</v>
      </c>
      <c r="D374" s="108">
        <f t="shared" si="239"/>
        <v>12700</v>
      </c>
      <c r="E374" s="180"/>
      <c r="F374" s="155" t="s">
        <v>660</v>
      </c>
      <c r="G374" s="43">
        <v>20</v>
      </c>
      <c r="H374" s="60">
        <v>0.26</v>
      </c>
      <c r="I374" s="46">
        <v>434</v>
      </c>
      <c r="J374" s="53">
        <f t="shared" si="220"/>
        <v>12</v>
      </c>
      <c r="K374" s="56">
        <f t="shared" si="221"/>
        <v>20</v>
      </c>
      <c r="L374" s="57">
        <f t="shared" si="222"/>
        <v>25</v>
      </c>
      <c r="M374" s="58">
        <f t="shared" si="223"/>
        <v>4.34</v>
      </c>
      <c r="N374" s="38">
        <f t="shared" si="210"/>
        <v>9282</v>
      </c>
      <c r="O374" s="63">
        <f t="shared" si="218"/>
        <v>3718</v>
      </c>
      <c r="P374" s="64">
        <f t="shared" si="219"/>
        <v>0.28599999999999998</v>
      </c>
      <c r="Q374" s="33"/>
      <c r="S374" s="117">
        <f t="shared" si="238"/>
        <v>278</v>
      </c>
      <c r="T374" s="117">
        <f t="shared" si="233"/>
        <v>8981015</v>
      </c>
      <c r="U374" s="151" t="s">
        <v>1075</v>
      </c>
      <c r="V374" s="152">
        <v>20</v>
      </c>
      <c r="W374" s="6">
        <v>475</v>
      </c>
      <c r="Y374" s="302">
        <f t="shared" si="212"/>
        <v>12587</v>
      </c>
      <c r="Z374" s="302"/>
      <c r="AA374" s="169">
        <f t="shared" si="205"/>
        <v>1.02</v>
      </c>
      <c r="AB374" s="168">
        <f t="shared" si="213"/>
        <v>3.281163104790652E-2</v>
      </c>
      <c r="AC374" s="209">
        <f t="shared" si="234"/>
        <v>13000</v>
      </c>
      <c r="AD374" s="151" t="s">
        <v>1075</v>
      </c>
      <c r="AE374" s="205">
        <v>20</v>
      </c>
      <c r="AF374" s="206">
        <v>511</v>
      </c>
      <c r="AG374" s="136">
        <f t="shared" si="237"/>
        <v>0.26</v>
      </c>
      <c r="AH374" s="168">
        <f t="shared" si="207"/>
        <v>7.5789473684210629E-2</v>
      </c>
      <c r="AI374" s="212">
        <f t="shared" si="208"/>
        <v>3.281163104790652E-2</v>
      </c>
      <c r="AJ374" s="212">
        <f t="shared" si="209"/>
        <v>-4.2977842636304109E-2</v>
      </c>
    </row>
    <row r="375" spans="1:36" ht="12.95" customHeight="1" x14ac:dyDescent="0.2">
      <c r="A375" s="105">
        <f t="shared" si="224"/>
        <v>0.1</v>
      </c>
      <c r="B375" s="106">
        <f t="shared" si="206"/>
        <v>17300</v>
      </c>
      <c r="C375" s="28">
        <v>8981016</v>
      </c>
      <c r="D375" s="108">
        <f t="shared" si="239"/>
        <v>16900</v>
      </c>
      <c r="E375" s="180"/>
      <c r="F375" s="155" t="s">
        <v>661</v>
      </c>
      <c r="G375" s="43">
        <v>20</v>
      </c>
      <c r="H375" s="60">
        <v>0.26</v>
      </c>
      <c r="I375" s="46">
        <v>577</v>
      </c>
      <c r="J375" s="53">
        <f t="shared" si="220"/>
        <v>12</v>
      </c>
      <c r="K375" s="56">
        <f t="shared" si="221"/>
        <v>20</v>
      </c>
      <c r="L375" s="57">
        <f t="shared" si="222"/>
        <v>25</v>
      </c>
      <c r="M375" s="58">
        <f t="shared" si="223"/>
        <v>5.77</v>
      </c>
      <c r="N375" s="38">
        <f t="shared" si="210"/>
        <v>12231</v>
      </c>
      <c r="O375" s="63">
        <f t="shared" si="218"/>
        <v>5069</v>
      </c>
      <c r="P375" s="64">
        <f t="shared" si="219"/>
        <v>0.29300578034682079</v>
      </c>
      <c r="Q375" s="33"/>
      <c r="S375" s="117">
        <f t="shared" si="238"/>
        <v>266</v>
      </c>
      <c r="T375" s="117">
        <f t="shared" si="233"/>
        <v>8981016</v>
      </c>
      <c r="U375" s="151" t="s">
        <v>1076</v>
      </c>
      <c r="V375" s="152">
        <v>20</v>
      </c>
      <c r="W375" s="6">
        <v>631</v>
      </c>
      <c r="Y375" s="302">
        <f t="shared" si="212"/>
        <v>16721</v>
      </c>
      <c r="Z375" s="302"/>
      <c r="AA375" s="169">
        <f t="shared" si="205"/>
        <v>1.02</v>
      </c>
      <c r="AB375" s="168">
        <f t="shared" si="213"/>
        <v>3.4627115603133696E-2</v>
      </c>
      <c r="AC375" s="209">
        <f t="shared" si="234"/>
        <v>17300</v>
      </c>
      <c r="AD375" s="151" t="s">
        <v>1076</v>
      </c>
      <c r="AE375" s="205">
        <v>20</v>
      </c>
      <c r="AF375" s="206">
        <v>679</v>
      </c>
      <c r="AG375" s="136">
        <f t="shared" si="237"/>
        <v>0.26</v>
      </c>
      <c r="AH375" s="168">
        <f t="shared" si="207"/>
        <v>7.6069730586370898E-2</v>
      </c>
      <c r="AI375" s="212">
        <f t="shared" si="208"/>
        <v>3.4627115603133696E-2</v>
      </c>
      <c r="AJ375" s="212">
        <f t="shared" si="209"/>
        <v>-4.1442614983237203E-2</v>
      </c>
    </row>
    <row r="376" spans="1:36" ht="12.95" customHeight="1" x14ac:dyDescent="0.2">
      <c r="A376" s="105">
        <f t="shared" si="224"/>
        <v>0.1</v>
      </c>
      <c r="B376" s="106">
        <f t="shared" si="206"/>
        <v>12400</v>
      </c>
      <c r="C376" s="28">
        <v>8981017</v>
      </c>
      <c r="D376" s="108">
        <f t="shared" si="239"/>
        <v>12100</v>
      </c>
      <c r="E376" s="180"/>
      <c r="F376" s="155" t="s">
        <v>659</v>
      </c>
      <c r="G376" s="43">
        <v>20</v>
      </c>
      <c r="H376" s="60">
        <v>0.26</v>
      </c>
      <c r="I376" s="46">
        <v>414</v>
      </c>
      <c r="J376" s="53">
        <f t="shared" si="220"/>
        <v>12</v>
      </c>
      <c r="K376" s="56">
        <f t="shared" si="221"/>
        <v>20</v>
      </c>
      <c r="L376" s="57">
        <f t="shared" si="222"/>
        <v>25</v>
      </c>
      <c r="M376" s="58">
        <f t="shared" si="223"/>
        <v>4.1399999999999997</v>
      </c>
      <c r="N376" s="38">
        <f t="shared" si="210"/>
        <v>8869</v>
      </c>
      <c r="O376" s="63">
        <f t="shared" si="218"/>
        <v>3531</v>
      </c>
      <c r="P376" s="64">
        <f t="shared" si="219"/>
        <v>0.28475806451612901</v>
      </c>
      <c r="Q376" s="33"/>
      <c r="S376" s="117">
        <f t="shared" si="238"/>
        <v>246</v>
      </c>
      <c r="T376" s="117">
        <f t="shared" si="233"/>
        <v>8981017</v>
      </c>
      <c r="U376" s="151" t="s">
        <v>1077</v>
      </c>
      <c r="V376" s="152">
        <v>20</v>
      </c>
      <c r="W376" s="6">
        <v>453</v>
      </c>
      <c r="Y376" s="302">
        <f t="shared" si="212"/>
        <v>12004</v>
      </c>
      <c r="Z376" s="302"/>
      <c r="AA376" s="169">
        <f t="shared" si="205"/>
        <v>1.02</v>
      </c>
      <c r="AB376" s="168">
        <f t="shared" si="213"/>
        <v>3.2989003665444772E-2</v>
      </c>
      <c r="AC376" s="209">
        <f t="shared" si="234"/>
        <v>12400</v>
      </c>
      <c r="AD376" s="151" t="s">
        <v>1077</v>
      </c>
      <c r="AE376" s="205">
        <v>20</v>
      </c>
      <c r="AF376" s="206">
        <v>488</v>
      </c>
      <c r="AG376" s="136">
        <f t="shared" si="237"/>
        <v>0.26</v>
      </c>
      <c r="AH376" s="168">
        <f t="shared" si="207"/>
        <v>7.7262693156732842E-2</v>
      </c>
      <c r="AI376" s="212">
        <f t="shared" si="208"/>
        <v>3.2989003665444772E-2</v>
      </c>
      <c r="AJ376" s="212">
        <f t="shared" si="209"/>
        <v>-4.4273689491288071E-2</v>
      </c>
    </row>
    <row r="377" spans="1:36" ht="12.95" customHeight="1" x14ac:dyDescent="0.2">
      <c r="A377" s="105">
        <f t="shared" si="224"/>
        <v>0.1</v>
      </c>
      <c r="B377" s="106">
        <f t="shared" si="206"/>
        <v>11400</v>
      </c>
      <c r="C377" s="28">
        <v>8981020</v>
      </c>
      <c r="D377" s="108">
        <f t="shared" si="239"/>
        <v>11100</v>
      </c>
      <c r="E377" s="180"/>
      <c r="F377" s="155" t="s">
        <v>664</v>
      </c>
      <c r="G377" s="43">
        <v>20</v>
      </c>
      <c r="H377" s="60">
        <v>0.26</v>
      </c>
      <c r="I377" s="46">
        <v>381</v>
      </c>
      <c r="J377" s="53">
        <f t="shared" si="220"/>
        <v>12</v>
      </c>
      <c r="K377" s="56">
        <f t="shared" si="221"/>
        <v>20</v>
      </c>
      <c r="L377" s="57">
        <f t="shared" si="222"/>
        <v>25</v>
      </c>
      <c r="M377" s="58">
        <f t="shared" si="223"/>
        <v>3.81</v>
      </c>
      <c r="N377" s="38">
        <f t="shared" si="210"/>
        <v>8189</v>
      </c>
      <c r="O377" s="63">
        <f t="shared" si="218"/>
        <v>3211</v>
      </c>
      <c r="P377" s="64">
        <f t="shared" si="219"/>
        <v>0.28166666666666668</v>
      </c>
      <c r="Q377" s="33"/>
      <c r="S377" s="117">
        <f t="shared" si="238"/>
        <v>248</v>
      </c>
      <c r="T377" s="117">
        <f t="shared" si="233"/>
        <v>8981020</v>
      </c>
      <c r="U377" s="151" t="s">
        <v>1078</v>
      </c>
      <c r="V377" s="152">
        <v>20</v>
      </c>
      <c r="W377" s="6">
        <v>418</v>
      </c>
      <c r="Y377" s="302">
        <f t="shared" si="212"/>
        <v>11076</v>
      </c>
      <c r="Z377" s="302"/>
      <c r="AA377" s="169">
        <f t="shared" si="205"/>
        <v>1.02</v>
      </c>
      <c r="AB377" s="168">
        <f t="shared" si="213"/>
        <v>2.9252437703142009E-2</v>
      </c>
      <c r="AC377" s="209">
        <f t="shared" si="234"/>
        <v>11400</v>
      </c>
      <c r="AD377" s="151" t="s">
        <v>1078</v>
      </c>
      <c r="AE377" s="205">
        <v>20</v>
      </c>
      <c r="AF377" s="206">
        <v>450</v>
      </c>
      <c r="AG377" s="136">
        <f t="shared" si="237"/>
        <v>0.26</v>
      </c>
      <c r="AH377" s="168">
        <f t="shared" si="207"/>
        <v>7.6555023923444931E-2</v>
      </c>
      <c r="AI377" s="212">
        <f t="shared" si="208"/>
        <v>2.9252437703142009E-2</v>
      </c>
      <c r="AJ377" s="212">
        <f t="shared" si="209"/>
        <v>-4.7302586220302922E-2</v>
      </c>
    </row>
    <row r="378" spans="1:36" ht="12.95" customHeight="1" x14ac:dyDescent="0.2">
      <c r="A378" s="105">
        <f t="shared" si="224"/>
        <v>0.1</v>
      </c>
      <c r="B378" s="106">
        <f t="shared" si="206"/>
        <v>14500</v>
      </c>
      <c r="C378" s="28">
        <v>8981021</v>
      </c>
      <c r="D378" s="108">
        <f t="shared" si="239"/>
        <v>14200</v>
      </c>
      <c r="E378" s="180"/>
      <c r="F378" s="155" t="s">
        <v>665</v>
      </c>
      <c r="G378" s="43">
        <v>20</v>
      </c>
      <c r="H378" s="60">
        <v>0.26</v>
      </c>
      <c r="I378" s="46">
        <v>483</v>
      </c>
      <c r="J378" s="53">
        <f t="shared" si="220"/>
        <v>12</v>
      </c>
      <c r="K378" s="56">
        <f t="shared" si="221"/>
        <v>20</v>
      </c>
      <c r="L378" s="57">
        <f t="shared" si="222"/>
        <v>25</v>
      </c>
      <c r="M378" s="58">
        <f t="shared" si="223"/>
        <v>4.83</v>
      </c>
      <c r="N378" s="38">
        <f t="shared" si="210"/>
        <v>10292</v>
      </c>
      <c r="O378" s="63">
        <f t="shared" si="218"/>
        <v>4208</v>
      </c>
      <c r="P378" s="64">
        <f t="shared" si="219"/>
        <v>0.29020689655172416</v>
      </c>
      <c r="Q378" s="33"/>
      <c r="S378" s="117">
        <f t="shared" si="238"/>
        <v>248</v>
      </c>
      <c r="T378" s="117">
        <f t="shared" si="233"/>
        <v>8981021</v>
      </c>
      <c r="U378" s="151" t="s">
        <v>1079</v>
      </c>
      <c r="V378" s="152">
        <v>20</v>
      </c>
      <c r="W378" s="6">
        <v>528</v>
      </c>
      <c r="Y378" s="302">
        <f t="shared" si="212"/>
        <v>13991</v>
      </c>
      <c r="Z378" s="302"/>
      <c r="AA378" s="169">
        <f t="shared" si="205"/>
        <v>1.02</v>
      </c>
      <c r="AB378" s="168">
        <f t="shared" si="213"/>
        <v>3.638053034093347E-2</v>
      </c>
      <c r="AC378" s="209">
        <f t="shared" si="234"/>
        <v>14500</v>
      </c>
      <c r="AD378" s="151" t="s">
        <v>1079</v>
      </c>
      <c r="AE378" s="205">
        <v>20</v>
      </c>
      <c r="AF378" s="206">
        <v>569</v>
      </c>
      <c r="AG378" s="136">
        <f t="shared" si="237"/>
        <v>0.26</v>
      </c>
      <c r="AH378" s="168">
        <f t="shared" si="207"/>
        <v>7.7651515151515138E-2</v>
      </c>
      <c r="AI378" s="212">
        <f t="shared" si="208"/>
        <v>3.638053034093347E-2</v>
      </c>
      <c r="AJ378" s="212">
        <f t="shared" si="209"/>
        <v>-4.1270984810581668E-2</v>
      </c>
    </row>
    <row r="379" spans="1:36" ht="12.95" customHeight="1" x14ac:dyDescent="0.2">
      <c r="A379" s="105">
        <f t="shared" si="224"/>
        <v>0.1</v>
      </c>
      <c r="B379" s="106">
        <f t="shared" si="206"/>
        <v>15400</v>
      </c>
      <c r="C379" s="28">
        <v>8981022</v>
      </c>
      <c r="D379" s="108">
        <f t="shared" si="239"/>
        <v>15000</v>
      </c>
      <c r="E379" s="180"/>
      <c r="F379" s="155" t="s">
        <v>530</v>
      </c>
      <c r="G379" s="43">
        <v>20</v>
      </c>
      <c r="H379" s="60">
        <v>0.26</v>
      </c>
      <c r="I379" s="46">
        <v>514</v>
      </c>
      <c r="J379" s="53">
        <f t="shared" si="220"/>
        <v>12</v>
      </c>
      <c r="K379" s="56">
        <f t="shared" si="221"/>
        <v>20</v>
      </c>
      <c r="L379" s="57">
        <f t="shared" si="222"/>
        <v>25</v>
      </c>
      <c r="M379" s="58">
        <f t="shared" si="223"/>
        <v>5.14</v>
      </c>
      <c r="N379" s="38">
        <f t="shared" si="210"/>
        <v>10932</v>
      </c>
      <c r="O379" s="63">
        <f t="shared" si="218"/>
        <v>4468</v>
      </c>
      <c r="P379" s="64">
        <f t="shared" si="219"/>
        <v>0.29012987012987013</v>
      </c>
      <c r="Q379" s="33"/>
      <c r="S379" s="117">
        <f t="shared" si="238"/>
        <v>242</v>
      </c>
      <c r="T379" s="117">
        <f t="shared" si="233"/>
        <v>8981022</v>
      </c>
      <c r="U379" s="151" t="s">
        <v>1080</v>
      </c>
      <c r="V379" s="152">
        <v>20</v>
      </c>
      <c r="W379" s="6">
        <v>562</v>
      </c>
      <c r="Y379" s="302">
        <f t="shared" si="212"/>
        <v>14892</v>
      </c>
      <c r="Z379" s="302"/>
      <c r="AA379" s="169">
        <f t="shared" si="205"/>
        <v>1.02</v>
      </c>
      <c r="AB379" s="168">
        <f t="shared" si="213"/>
        <v>3.4112275047005092E-2</v>
      </c>
      <c r="AC379" s="209">
        <f t="shared" si="234"/>
        <v>15400</v>
      </c>
      <c r="AD379" s="151" t="s">
        <v>1080</v>
      </c>
      <c r="AE379" s="205">
        <v>20</v>
      </c>
      <c r="AF379" s="206">
        <v>605</v>
      </c>
      <c r="AG379" s="136">
        <f t="shared" si="237"/>
        <v>0.26</v>
      </c>
      <c r="AH379" s="168">
        <f t="shared" si="207"/>
        <v>7.6512455516014155E-2</v>
      </c>
      <c r="AI379" s="212">
        <f t="shared" si="208"/>
        <v>3.4112275047005092E-2</v>
      </c>
      <c r="AJ379" s="212">
        <f t="shared" si="209"/>
        <v>-4.2400180469009063E-2</v>
      </c>
    </row>
    <row r="380" spans="1:36" ht="12.95" customHeight="1" x14ac:dyDescent="0.2">
      <c r="A380" s="105">
        <f t="shared" si="224"/>
        <v>0.1</v>
      </c>
      <c r="B380" s="106">
        <f t="shared" si="206"/>
        <v>16300</v>
      </c>
      <c r="C380" s="28">
        <v>8981023</v>
      </c>
      <c r="D380" s="108">
        <f t="shared" si="239"/>
        <v>15900</v>
      </c>
      <c r="E380" s="180"/>
      <c r="F380" s="155" t="s">
        <v>531</v>
      </c>
      <c r="G380" s="43">
        <v>20</v>
      </c>
      <c r="H380" s="60">
        <v>0.26</v>
      </c>
      <c r="I380" s="46">
        <v>545</v>
      </c>
      <c r="J380" s="53">
        <f t="shared" si="220"/>
        <v>12</v>
      </c>
      <c r="K380" s="56">
        <f t="shared" si="221"/>
        <v>20</v>
      </c>
      <c r="L380" s="57">
        <f t="shared" si="222"/>
        <v>25</v>
      </c>
      <c r="M380" s="58">
        <f t="shared" si="223"/>
        <v>5.45</v>
      </c>
      <c r="N380" s="38">
        <f t="shared" si="210"/>
        <v>11571</v>
      </c>
      <c r="O380" s="63">
        <f t="shared" si="218"/>
        <v>4729</v>
      </c>
      <c r="P380" s="64">
        <f t="shared" si="219"/>
        <v>0.29012269938650309</v>
      </c>
      <c r="Q380" s="33"/>
      <c r="S380" s="117">
        <f t="shared" si="238"/>
        <v>242</v>
      </c>
      <c r="T380" s="117">
        <f t="shared" si="233"/>
        <v>8981023</v>
      </c>
      <c r="U380" s="151" t="s">
        <v>1081</v>
      </c>
      <c r="V380" s="152">
        <v>20</v>
      </c>
      <c r="W380" s="6">
        <v>596</v>
      </c>
      <c r="Y380" s="302">
        <f t="shared" si="212"/>
        <v>15793</v>
      </c>
      <c r="Z380" s="302"/>
      <c r="AA380" s="169">
        <f t="shared" si="205"/>
        <v>1.02</v>
      </c>
      <c r="AB380" s="168">
        <f t="shared" si="213"/>
        <v>3.2102830367884527E-2</v>
      </c>
      <c r="AC380" s="209">
        <f t="shared" si="234"/>
        <v>16300</v>
      </c>
      <c r="AD380" s="151" t="s">
        <v>1081</v>
      </c>
      <c r="AE380" s="205">
        <v>20</v>
      </c>
      <c r="AF380" s="206">
        <v>641</v>
      </c>
      <c r="AG380" s="136">
        <f t="shared" si="237"/>
        <v>0.26</v>
      </c>
      <c r="AH380" s="168">
        <f t="shared" si="207"/>
        <v>7.5503355704698016E-2</v>
      </c>
      <c r="AI380" s="212">
        <f t="shared" si="208"/>
        <v>3.2102830367884527E-2</v>
      </c>
      <c r="AJ380" s="212">
        <f t="shared" si="209"/>
        <v>-4.3400525336813489E-2</v>
      </c>
    </row>
    <row r="381" spans="1:36" ht="12.95" customHeight="1" thickBot="1" x14ac:dyDescent="0.25">
      <c r="A381" s="124">
        <f t="shared" si="224"/>
        <v>0.1</v>
      </c>
      <c r="B381" s="106">
        <f t="shared" si="206"/>
        <v>6000</v>
      </c>
      <c r="C381" s="85">
        <v>8981103</v>
      </c>
      <c r="D381" s="115">
        <f t="shared" ref="D381" si="240">B381</f>
        <v>6000</v>
      </c>
      <c r="E381" s="187"/>
      <c r="F381" s="188" t="s">
        <v>86</v>
      </c>
      <c r="G381" s="43">
        <v>20</v>
      </c>
      <c r="H381" s="60">
        <v>0.26</v>
      </c>
      <c r="I381" s="46">
        <v>201</v>
      </c>
      <c r="J381" s="53">
        <f t="shared" si="220"/>
        <v>12</v>
      </c>
      <c r="K381" s="56">
        <f t="shared" si="221"/>
        <v>20</v>
      </c>
      <c r="L381" s="57">
        <f t="shared" si="222"/>
        <v>25</v>
      </c>
      <c r="M381" s="58">
        <f t="shared" si="223"/>
        <v>2.0099999999999998</v>
      </c>
      <c r="N381" s="38">
        <f t="shared" si="210"/>
        <v>4476</v>
      </c>
      <c r="O381" s="63">
        <f t="shared" si="218"/>
        <v>1524</v>
      </c>
      <c r="P381" s="64">
        <f t="shared" si="219"/>
        <v>0.254</v>
      </c>
      <c r="Q381" s="33"/>
      <c r="S381" s="119">
        <f t="shared" si="238"/>
        <v>320</v>
      </c>
      <c r="T381" s="119">
        <f t="shared" si="233"/>
        <v>8981103</v>
      </c>
      <c r="U381" s="172" t="s">
        <v>1082</v>
      </c>
      <c r="V381" s="173">
        <v>20</v>
      </c>
      <c r="W381" s="120">
        <v>221</v>
      </c>
      <c r="X381" s="174"/>
      <c r="Y381" s="304">
        <f t="shared" si="212"/>
        <v>5856</v>
      </c>
      <c r="Z381" s="304"/>
      <c r="AA381" s="175">
        <f t="shared" si="205"/>
        <v>1.02</v>
      </c>
      <c r="AB381" s="176">
        <f t="shared" si="213"/>
        <v>2.4590163934426146E-2</v>
      </c>
      <c r="AC381" s="217">
        <f>CEILING((AF381*$AD$9),100)-100</f>
        <v>6000</v>
      </c>
      <c r="AD381" s="172" t="s">
        <v>1082</v>
      </c>
      <c r="AE381" s="207">
        <v>20</v>
      </c>
      <c r="AF381" s="208">
        <v>238</v>
      </c>
      <c r="AG381" s="177">
        <f t="shared" si="237"/>
        <v>0.26</v>
      </c>
      <c r="AH381" s="176">
        <f t="shared" si="207"/>
        <v>7.6923076923076872E-2</v>
      </c>
      <c r="AI381" s="216">
        <f t="shared" si="208"/>
        <v>2.4590163934426146E-2</v>
      </c>
      <c r="AJ381" s="212">
        <f t="shared" si="209"/>
        <v>-5.2332912988650726E-2</v>
      </c>
    </row>
    <row r="382" spans="1:36" ht="12.95" customHeight="1" x14ac:dyDescent="0.2">
      <c r="A382" s="123">
        <f t="shared" si="224"/>
        <v>0.1</v>
      </c>
      <c r="B382" s="106">
        <f t="shared" si="206"/>
        <v>18800</v>
      </c>
      <c r="C382" s="81">
        <v>9011000</v>
      </c>
      <c r="D382" s="110">
        <f t="shared" si="230"/>
        <v>18400</v>
      </c>
      <c r="E382" s="91" t="s">
        <v>587</v>
      </c>
      <c r="F382" s="92" t="s">
        <v>591</v>
      </c>
      <c r="G382" s="44" t="s">
        <v>533</v>
      </c>
      <c r="H382" s="60">
        <v>0.28000000000000003</v>
      </c>
      <c r="I382" s="46">
        <v>644</v>
      </c>
      <c r="J382" s="53">
        <f t="shared" si="220"/>
        <v>12</v>
      </c>
      <c r="K382" s="56">
        <f t="shared" si="221"/>
        <v>20</v>
      </c>
      <c r="L382" s="57">
        <f t="shared" si="222"/>
        <v>25</v>
      </c>
      <c r="M382" s="58">
        <f t="shared" si="223"/>
        <v>6.44</v>
      </c>
      <c r="N382" s="38">
        <f t="shared" si="210"/>
        <v>13259</v>
      </c>
      <c r="O382" s="63">
        <f t="shared" si="218"/>
        <v>5541</v>
      </c>
      <c r="P382" s="64">
        <f t="shared" si="219"/>
        <v>0.29473404255319147</v>
      </c>
      <c r="Q382" s="36"/>
      <c r="S382" s="117">
        <f t="shared" si="238"/>
        <v>30216</v>
      </c>
      <c r="T382" s="117">
        <f t="shared" ref="T382:T383" si="241">C382</f>
        <v>9011000</v>
      </c>
      <c r="U382" s="151" t="s">
        <v>1083</v>
      </c>
      <c r="V382" s="152" t="s">
        <v>533</v>
      </c>
      <c r="W382" s="6">
        <v>695</v>
      </c>
      <c r="Y382" s="302">
        <f t="shared" si="212"/>
        <v>18417</v>
      </c>
      <c r="Z382" s="302"/>
      <c r="AA382" s="169">
        <v>0.97</v>
      </c>
      <c r="AB382" s="168">
        <f t="shared" si="213"/>
        <v>2.0796003692240772E-2</v>
      </c>
      <c r="AC382" s="209">
        <f>CEILING((AF382*$AD$9),100)-100</f>
        <v>18800</v>
      </c>
      <c r="AD382" s="151" t="s">
        <v>1083</v>
      </c>
      <c r="AE382" s="205" t="s">
        <v>533</v>
      </c>
      <c r="AF382" s="206">
        <v>739</v>
      </c>
      <c r="AG382" s="136">
        <v>0.28000000000000003</v>
      </c>
      <c r="AH382" s="168">
        <f t="shared" ref="AH382:AH385" si="242">AF382/W382-1</f>
        <v>6.3309352517985529E-2</v>
      </c>
      <c r="AI382" s="212">
        <f t="shared" ref="AI382:AI385" si="243">AC382/Y382-1</f>
        <v>2.0796003692240772E-2</v>
      </c>
      <c r="AJ382" s="212">
        <f t="shared" si="209"/>
        <v>-4.2513348825744757E-2</v>
      </c>
    </row>
    <row r="383" spans="1:36" ht="12.95" customHeight="1" x14ac:dyDescent="0.2">
      <c r="A383" s="105">
        <f t="shared" si="224"/>
        <v>0.1</v>
      </c>
      <c r="B383" s="106">
        <f t="shared" si="206"/>
        <v>23500</v>
      </c>
      <c r="C383" s="28">
        <v>9011305</v>
      </c>
      <c r="D383" s="108">
        <f t="shared" si="230"/>
        <v>23000</v>
      </c>
      <c r="E383" s="88" t="s">
        <v>534</v>
      </c>
      <c r="F383" s="39" t="s">
        <v>592</v>
      </c>
      <c r="G383" s="44" t="s">
        <v>533</v>
      </c>
      <c r="H383" s="60">
        <v>0.28000000000000003</v>
      </c>
      <c r="I383" s="46">
        <v>808</v>
      </c>
      <c r="J383" s="53">
        <f t="shared" si="220"/>
        <v>20</v>
      </c>
      <c r="K383" s="56">
        <f t="shared" si="221"/>
        <v>20</v>
      </c>
      <c r="L383" s="57">
        <f t="shared" si="222"/>
        <v>25</v>
      </c>
      <c r="M383" s="58">
        <f t="shared" si="223"/>
        <v>8.08</v>
      </c>
      <c r="N383" s="38">
        <f t="shared" si="210"/>
        <v>16771</v>
      </c>
      <c r="O383" s="63">
        <f t="shared" si="218"/>
        <v>6729</v>
      </c>
      <c r="P383" s="64">
        <f t="shared" si="219"/>
        <v>0.28634042553191491</v>
      </c>
      <c r="Q383" s="36"/>
      <c r="S383" s="117">
        <f t="shared" si="238"/>
        <v>30303</v>
      </c>
      <c r="T383" s="117">
        <f t="shared" si="241"/>
        <v>9011305</v>
      </c>
      <c r="U383" s="151" t="s">
        <v>1084</v>
      </c>
      <c r="V383" s="152" t="s">
        <v>533</v>
      </c>
      <c r="W383" s="6">
        <v>867</v>
      </c>
      <c r="Y383" s="302">
        <f t="shared" si="212"/>
        <v>22975</v>
      </c>
      <c r="Z383" s="302"/>
      <c r="AA383" s="169">
        <f t="shared" si="205"/>
        <v>0.97</v>
      </c>
      <c r="AB383" s="168">
        <f t="shared" si="213"/>
        <v>2.285092491838947E-2</v>
      </c>
      <c r="AC383" s="209">
        <f>CEILING((AF383*$AD$9),1000)-500</f>
        <v>23500</v>
      </c>
      <c r="AD383" s="151" t="s">
        <v>1084</v>
      </c>
      <c r="AE383" s="205" t="s">
        <v>533</v>
      </c>
      <c r="AF383" s="206">
        <v>918</v>
      </c>
      <c r="AG383" s="136">
        <f t="shared" si="237"/>
        <v>0.28000000000000003</v>
      </c>
      <c r="AH383" s="168">
        <f t="shared" si="242"/>
        <v>5.8823529411764719E-2</v>
      </c>
      <c r="AI383" s="212">
        <f t="shared" si="243"/>
        <v>2.285092491838947E-2</v>
      </c>
      <c r="AJ383" s="212">
        <f t="shared" si="209"/>
        <v>-3.5972604493375249E-2</v>
      </c>
    </row>
    <row r="384" spans="1:36" ht="12.95" customHeight="1" x14ac:dyDescent="0.2">
      <c r="A384" s="105">
        <f t="shared" si="224"/>
        <v>0.1</v>
      </c>
      <c r="B384" s="106">
        <f t="shared" si="206"/>
        <v>24500</v>
      </c>
      <c r="C384" s="28">
        <v>9011309</v>
      </c>
      <c r="D384" s="108">
        <f t="shared" si="230"/>
        <v>24000</v>
      </c>
      <c r="E384" s="88" t="s">
        <v>535</v>
      </c>
      <c r="F384" s="39" t="s">
        <v>593</v>
      </c>
      <c r="G384" s="44" t="s">
        <v>533</v>
      </c>
      <c r="H384" s="60">
        <v>0.28000000000000003</v>
      </c>
      <c r="I384" s="46">
        <v>848</v>
      </c>
      <c r="J384" s="53">
        <f t="shared" si="220"/>
        <v>20</v>
      </c>
      <c r="K384" s="56">
        <f t="shared" si="221"/>
        <v>20</v>
      </c>
      <c r="L384" s="57">
        <f t="shared" si="222"/>
        <v>25</v>
      </c>
      <c r="M384" s="58">
        <f t="shared" si="223"/>
        <v>8.48</v>
      </c>
      <c r="N384" s="38">
        <f t="shared" si="210"/>
        <v>17574</v>
      </c>
      <c r="O384" s="63">
        <f t="shared" si="218"/>
        <v>6926</v>
      </c>
      <c r="P384" s="64">
        <f t="shared" si="219"/>
        <v>0.28269387755102043</v>
      </c>
      <c r="Q384" s="36"/>
      <c r="S384" s="117">
        <f t="shared" si="238"/>
        <v>30306</v>
      </c>
      <c r="T384" s="117">
        <f t="shared" ref="T384:T415" si="244">C384</f>
        <v>9011309</v>
      </c>
      <c r="U384" s="151" t="s">
        <v>1085</v>
      </c>
      <c r="V384" s="152" t="s">
        <v>533</v>
      </c>
      <c r="W384" s="6">
        <v>909</v>
      </c>
      <c r="Y384" s="302">
        <f t="shared" si="212"/>
        <v>24088</v>
      </c>
      <c r="Z384" s="302"/>
      <c r="AA384" s="169">
        <f t="shared" si="205"/>
        <v>0.97</v>
      </c>
      <c r="AB384" s="168">
        <f t="shared" si="213"/>
        <v>1.7103952175357096E-2</v>
      </c>
      <c r="AC384" s="209">
        <f t="shared" ref="AC384:AC444" si="245">CEILING((AF384*$AD$9),100)-100</f>
        <v>24500</v>
      </c>
      <c r="AD384" s="151" t="s">
        <v>1085</v>
      </c>
      <c r="AE384" s="205" t="s">
        <v>533</v>
      </c>
      <c r="AF384" s="206">
        <v>963</v>
      </c>
      <c r="AG384" s="136">
        <f t="shared" si="237"/>
        <v>0.28000000000000003</v>
      </c>
      <c r="AH384" s="168">
        <f t="shared" si="242"/>
        <v>5.9405940594059459E-2</v>
      </c>
      <c r="AI384" s="212">
        <f t="shared" si="243"/>
        <v>1.7103952175357096E-2</v>
      </c>
      <c r="AJ384" s="212">
        <f t="shared" si="209"/>
        <v>-4.2301988418702363E-2</v>
      </c>
    </row>
    <row r="385" spans="1:36" ht="12.95" customHeight="1" x14ac:dyDescent="0.2">
      <c r="A385" s="105">
        <f t="shared" si="224"/>
        <v>0.1</v>
      </c>
      <c r="B385" s="106">
        <f t="shared" si="206"/>
        <v>26200</v>
      </c>
      <c r="C385" s="28">
        <v>9011319</v>
      </c>
      <c r="D385" s="108">
        <f t="shared" si="230"/>
        <v>25600</v>
      </c>
      <c r="E385" s="88" t="s">
        <v>536</v>
      </c>
      <c r="F385" s="39" t="s">
        <v>594</v>
      </c>
      <c r="G385" s="44" t="s">
        <v>533</v>
      </c>
      <c r="H385" s="60">
        <v>0.28000000000000003</v>
      </c>
      <c r="I385" s="46">
        <v>909</v>
      </c>
      <c r="J385" s="53">
        <f t="shared" si="220"/>
        <v>20</v>
      </c>
      <c r="K385" s="56">
        <f t="shared" si="221"/>
        <v>20</v>
      </c>
      <c r="L385" s="57">
        <f t="shared" si="222"/>
        <v>25</v>
      </c>
      <c r="M385" s="58">
        <f t="shared" si="223"/>
        <v>9.09</v>
      </c>
      <c r="N385" s="38">
        <f t="shared" si="210"/>
        <v>18799</v>
      </c>
      <c r="O385" s="63">
        <f t="shared" si="218"/>
        <v>7401</v>
      </c>
      <c r="P385" s="64">
        <f t="shared" si="219"/>
        <v>0.28248091603053432</v>
      </c>
      <c r="Q385" s="36"/>
      <c r="S385" s="117">
        <f t="shared" si="238"/>
        <v>30313</v>
      </c>
      <c r="T385" s="117">
        <f t="shared" si="244"/>
        <v>9011319</v>
      </c>
      <c r="U385" s="151" t="s">
        <v>1086</v>
      </c>
      <c r="V385" s="152" t="s">
        <v>533</v>
      </c>
      <c r="W385" s="6">
        <v>972</v>
      </c>
      <c r="Y385" s="302">
        <f t="shared" si="212"/>
        <v>25757</v>
      </c>
      <c r="Z385" s="302"/>
      <c r="AA385" s="169">
        <f t="shared" si="205"/>
        <v>0.97</v>
      </c>
      <c r="AB385" s="168">
        <f t="shared" si="213"/>
        <v>1.7199207982296016E-2</v>
      </c>
      <c r="AC385" s="209">
        <f t="shared" si="245"/>
        <v>26200</v>
      </c>
      <c r="AD385" s="151" t="s">
        <v>1086</v>
      </c>
      <c r="AE385" s="205" t="s">
        <v>533</v>
      </c>
      <c r="AF385" s="206">
        <v>1028</v>
      </c>
      <c r="AG385" s="136">
        <f t="shared" si="237"/>
        <v>0.28000000000000003</v>
      </c>
      <c r="AH385" s="168">
        <f t="shared" si="242"/>
        <v>5.7613168724279795E-2</v>
      </c>
      <c r="AI385" s="212">
        <f t="shared" si="243"/>
        <v>1.7199207982296016E-2</v>
      </c>
      <c r="AJ385" s="212">
        <f t="shared" si="209"/>
        <v>-4.0413960741983779E-2</v>
      </c>
    </row>
    <row r="386" spans="1:36" ht="12.95" customHeight="1" x14ac:dyDescent="0.2">
      <c r="A386" s="105">
        <f t="shared" si="224"/>
        <v>0.1</v>
      </c>
      <c r="B386" s="106">
        <f t="shared" si="206"/>
        <v>27300</v>
      </c>
      <c r="C386" s="28">
        <v>9011327</v>
      </c>
      <c r="D386" s="108">
        <f t="shared" si="230"/>
        <v>26700</v>
      </c>
      <c r="E386" s="88" t="s">
        <v>537</v>
      </c>
      <c r="F386" s="39" t="s">
        <v>595</v>
      </c>
      <c r="G386" s="44" t="s">
        <v>533</v>
      </c>
      <c r="H386" s="60">
        <v>0.28000000000000003</v>
      </c>
      <c r="I386" s="46">
        <v>949</v>
      </c>
      <c r="J386" s="53">
        <f t="shared" si="220"/>
        <v>20</v>
      </c>
      <c r="K386" s="56">
        <f t="shared" si="221"/>
        <v>20</v>
      </c>
      <c r="L386" s="57">
        <f t="shared" si="222"/>
        <v>25</v>
      </c>
      <c r="M386" s="58">
        <f t="shared" si="223"/>
        <v>9.49</v>
      </c>
      <c r="N386" s="38">
        <f t="shared" si="210"/>
        <v>19602</v>
      </c>
      <c r="O386" s="63">
        <f t="shared" si="218"/>
        <v>7698</v>
      </c>
      <c r="P386" s="64">
        <f t="shared" si="219"/>
        <v>0.28197802197802196</v>
      </c>
      <c r="Q386" s="36"/>
      <c r="S386" s="117">
        <f t="shared" si="238"/>
        <v>30317</v>
      </c>
      <c r="T386" s="117">
        <f t="shared" si="244"/>
        <v>9011327</v>
      </c>
      <c r="U386" s="151" t="s">
        <v>1087</v>
      </c>
      <c r="V386" s="152" t="s">
        <v>533</v>
      </c>
      <c r="W386" s="6">
        <v>1013</v>
      </c>
      <c r="Y386" s="302">
        <f t="shared" si="212"/>
        <v>26844</v>
      </c>
      <c r="Z386" s="302"/>
      <c r="AA386" s="169">
        <f t="shared" si="205"/>
        <v>0.97</v>
      </c>
      <c r="AB386" s="168">
        <f t="shared" si="213"/>
        <v>1.6987036209208828E-2</v>
      </c>
      <c r="AC386" s="209">
        <f t="shared" si="245"/>
        <v>27300</v>
      </c>
      <c r="AD386" s="151" t="s">
        <v>1087</v>
      </c>
      <c r="AE386" s="205" t="s">
        <v>533</v>
      </c>
      <c r="AF386" s="206">
        <v>1072</v>
      </c>
      <c r="AG386" s="136">
        <f t="shared" si="237"/>
        <v>0.28000000000000003</v>
      </c>
      <c r="AH386" s="168">
        <f t="shared" ref="AH386:AH449" si="246">AF386/W386-1</f>
        <v>5.824284304047378E-2</v>
      </c>
      <c r="AI386" s="212">
        <f t="shared" ref="AI386:AI449" si="247">AC386/Y386-1</f>
        <v>1.6987036209208828E-2</v>
      </c>
      <c r="AJ386" s="212">
        <f t="shared" si="209"/>
        <v>-4.1255806831264952E-2</v>
      </c>
    </row>
    <row r="387" spans="1:36" ht="12.95" customHeight="1" x14ac:dyDescent="0.2">
      <c r="A387" s="105">
        <f t="shared" si="224"/>
        <v>0.1</v>
      </c>
      <c r="B387" s="106">
        <f t="shared" si="206"/>
        <v>25300</v>
      </c>
      <c r="C387" s="28">
        <v>9011405</v>
      </c>
      <c r="D387" s="108">
        <f t="shared" si="230"/>
        <v>24700</v>
      </c>
      <c r="E387" s="88" t="s">
        <v>538</v>
      </c>
      <c r="F387" s="39" t="s">
        <v>596</v>
      </c>
      <c r="G387" s="44" t="s">
        <v>533</v>
      </c>
      <c r="H387" s="60">
        <v>0.28000000000000003</v>
      </c>
      <c r="I387" s="46">
        <v>862</v>
      </c>
      <c r="J387" s="53">
        <f t="shared" si="220"/>
        <v>20</v>
      </c>
      <c r="K387" s="56">
        <f t="shared" si="221"/>
        <v>20</v>
      </c>
      <c r="L387" s="57">
        <f t="shared" si="222"/>
        <v>25</v>
      </c>
      <c r="M387" s="58">
        <f t="shared" si="223"/>
        <v>8.6199999999999992</v>
      </c>
      <c r="N387" s="38">
        <f t="shared" si="210"/>
        <v>17855</v>
      </c>
      <c r="O387" s="63">
        <f t="shared" si="218"/>
        <v>7445</v>
      </c>
      <c r="P387" s="64">
        <f t="shared" si="219"/>
        <v>0.29426877470355733</v>
      </c>
      <c r="Q387" s="36"/>
      <c r="S387" s="117">
        <f t="shared" si="238"/>
        <v>30392</v>
      </c>
      <c r="T387" s="117">
        <f t="shared" si="244"/>
        <v>9011405</v>
      </c>
      <c r="U387" s="151" t="s">
        <v>1088</v>
      </c>
      <c r="V387" s="152" t="s">
        <v>533</v>
      </c>
      <c r="W387" s="6">
        <v>935</v>
      </c>
      <c r="Y387" s="302">
        <f t="shared" si="212"/>
        <v>24777</v>
      </c>
      <c r="Z387" s="302"/>
      <c r="AA387" s="169">
        <f t="shared" si="205"/>
        <v>0.97</v>
      </c>
      <c r="AB387" s="168">
        <f t="shared" si="213"/>
        <v>2.110828591031999E-2</v>
      </c>
      <c r="AC387" s="209">
        <f t="shared" si="245"/>
        <v>25300</v>
      </c>
      <c r="AD387" s="151" t="s">
        <v>1088</v>
      </c>
      <c r="AE387" s="205" t="s">
        <v>533</v>
      </c>
      <c r="AF387" s="206">
        <v>995</v>
      </c>
      <c r="AG387" s="136">
        <f t="shared" si="237"/>
        <v>0.28000000000000003</v>
      </c>
      <c r="AH387" s="168">
        <f t="shared" si="246"/>
        <v>6.4171122994652441E-2</v>
      </c>
      <c r="AI387" s="212">
        <f t="shared" si="247"/>
        <v>2.110828591031999E-2</v>
      </c>
      <c r="AJ387" s="212">
        <f t="shared" si="209"/>
        <v>-4.306283708433245E-2</v>
      </c>
    </row>
    <row r="388" spans="1:36" ht="12.95" customHeight="1" x14ac:dyDescent="0.2">
      <c r="A388" s="105">
        <f t="shared" si="224"/>
        <v>0.1</v>
      </c>
      <c r="B388" s="106">
        <f t="shared" si="206"/>
        <v>30000</v>
      </c>
      <c r="C388" s="28">
        <v>9011413</v>
      </c>
      <c r="D388" s="108">
        <f t="shared" si="230"/>
        <v>29300</v>
      </c>
      <c r="E388" s="88" t="s">
        <v>539</v>
      </c>
      <c r="F388" s="39" t="s">
        <v>597</v>
      </c>
      <c r="G388" s="44" t="s">
        <v>533</v>
      </c>
      <c r="H388" s="60">
        <v>0.28000000000000003</v>
      </c>
      <c r="I388" s="46">
        <v>1024</v>
      </c>
      <c r="J388" s="53">
        <f t="shared" si="220"/>
        <v>20</v>
      </c>
      <c r="K388" s="56">
        <f t="shared" si="221"/>
        <v>20</v>
      </c>
      <c r="L388" s="57">
        <f t="shared" si="222"/>
        <v>25</v>
      </c>
      <c r="M388" s="58">
        <f t="shared" si="223"/>
        <v>10.24</v>
      </c>
      <c r="N388" s="38">
        <f t="shared" si="210"/>
        <v>21107</v>
      </c>
      <c r="O388" s="63">
        <f t="shared" si="218"/>
        <v>8893</v>
      </c>
      <c r="P388" s="64">
        <f t="shared" si="219"/>
        <v>0.29643333333333333</v>
      </c>
      <c r="Q388" s="36"/>
      <c r="S388" s="117">
        <f t="shared" si="238"/>
        <v>30399</v>
      </c>
      <c r="T388" s="117">
        <f t="shared" si="244"/>
        <v>9011413</v>
      </c>
      <c r="U388" s="151" t="s">
        <v>1089</v>
      </c>
      <c r="V388" s="152" t="s">
        <v>533</v>
      </c>
      <c r="W388" s="6">
        <v>1107</v>
      </c>
      <c r="Y388" s="302">
        <f t="shared" si="212"/>
        <v>29335</v>
      </c>
      <c r="Z388" s="302"/>
      <c r="AA388" s="169">
        <f t="shared" si="205"/>
        <v>0.97</v>
      </c>
      <c r="AB388" s="168">
        <f t="shared" si="213"/>
        <v>2.2669166524629247E-2</v>
      </c>
      <c r="AC388" s="209">
        <f t="shared" si="245"/>
        <v>30000</v>
      </c>
      <c r="AD388" s="151" t="s">
        <v>1089</v>
      </c>
      <c r="AE388" s="205" t="s">
        <v>533</v>
      </c>
      <c r="AF388" s="206">
        <v>1179</v>
      </c>
      <c r="AG388" s="136">
        <f t="shared" si="237"/>
        <v>0.28000000000000003</v>
      </c>
      <c r="AH388" s="168">
        <f t="shared" si="246"/>
        <v>6.5040650406503975E-2</v>
      </c>
      <c r="AI388" s="212">
        <f t="shared" si="247"/>
        <v>2.2669166524629247E-2</v>
      </c>
      <c r="AJ388" s="212">
        <f t="shared" si="209"/>
        <v>-4.2371483881874727E-2</v>
      </c>
    </row>
    <row r="389" spans="1:36" ht="12.95" customHeight="1" x14ac:dyDescent="0.2">
      <c r="A389" s="105">
        <f t="shared" si="224"/>
        <v>0.1</v>
      </c>
      <c r="B389" s="106">
        <f t="shared" si="206"/>
        <v>31900</v>
      </c>
      <c r="C389" s="28">
        <v>9011417</v>
      </c>
      <c r="D389" s="108">
        <f t="shared" si="230"/>
        <v>31200</v>
      </c>
      <c r="E389" s="88" t="s">
        <v>540</v>
      </c>
      <c r="F389" s="39" t="s">
        <v>598</v>
      </c>
      <c r="G389" s="44" t="s">
        <v>533</v>
      </c>
      <c r="H389" s="60">
        <v>0.28000000000000003</v>
      </c>
      <c r="I389" s="46">
        <v>1094</v>
      </c>
      <c r="J389" s="53">
        <f t="shared" si="220"/>
        <v>20</v>
      </c>
      <c r="K389" s="56">
        <f t="shared" si="221"/>
        <v>20</v>
      </c>
      <c r="L389" s="57">
        <f t="shared" si="222"/>
        <v>25</v>
      </c>
      <c r="M389" s="58">
        <f t="shared" si="223"/>
        <v>10.94</v>
      </c>
      <c r="N389" s="38">
        <f t="shared" si="210"/>
        <v>22513</v>
      </c>
      <c r="O389" s="63">
        <f t="shared" si="218"/>
        <v>9387</v>
      </c>
      <c r="P389" s="64">
        <f t="shared" si="219"/>
        <v>0.29426332288401252</v>
      </c>
      <c r="Q389" s="36"/>
      <c r="S389" s="117">
        <f t="shared" si="238"/>
        <v>30402</v>
      </c>
      <c r="T389" s="117">
        <f t="shared" si="244"/>
        <v>9011417</v>
      </c>
      <c r="U389" s="151" t="s">
        <v>1090</v>
      </c>
      <c r="V389" s="152" t="s">
        <v>533</v>
      </c>
      <c r="W389" s="6">
        <v>1179</v>
      </c>
      <c r="Y389" s="302">
        <f t="shared" si="212"/>
        <v>31243</v>
      </c>
      <c r="Z389" s="302"/>
      <c r="AA389" s="169">
        <f t="shared" si="205"/>
        <v>0.97</v>
      </c>
      <c r="AB389" s="168">
        <f t="shared" si="213"/>
        <v>2.1028710431136632E-2</v>
      </c>
      <c r="AC389" s="209">
        <f t="shared" si="245"/>
        <v>31900</v>
      </c>
      <c r="AD389" s="151" t="s">
        <v>1090</v>
      </c>
      <c r="AE389" s="205" t="s">
        <v>533</v>
      </c>
      <c r="AF389" s="206">
        <v>1253</v>
      </c>
      <c r="AG389" s="136">
        <f t="shared" si="237"/>
        <v>0.28000000000000003</v>
      </c>
      <c r="AH389" s="168">
        <f t="shared" si="246"/>
        <v>6.2765055131467351E-2</v>
      </c>
      <c r="AI389" s="212">
        <f t="shared" si="247"/>
        <v>2.1028710431136632E-2</v>
      </c>
      <c r="AJ389" s="212">
        <f t="shared" si="209"/>
        <v>-4.1736344700330719E-2</v>
      </c>
    </row>
    <row r="390" spans="1:36" ht="12.95" customHeight="1" x14ac:dyDescent="0.2">
      <c r="A390" s="105">
        <f t="shared" si="224"/>
        <v>0.1</v>
      </c>
      <c r="B390" s="106">
        <f t="shared" si="206"/>
        <v>31800</v>
      </c>
      <c r="C390" s="28">
        <v>9011419</v>
      </c>
      <c r="D390" s="108">
        <f t="shared" si="230"/>
        <v>31100</v>
      </c>
      <c r="E390" s="88" t="s">
        <v>588</v>
      </c>
      <c r="F390" s="39" t="s">
        <v>599</v>
      </c>
      <c r="G390" s="44" t="s">
        <v>533</v>
      </c>
      <c r="H390" s="60">
        <v>0.28000000000000003</v>
      </c>
      <c r="I390" s="46">
        <v>1084</v>
      </c>
      <c r="J390" s="53">
        <f t="shared" si="220"/>
        <v>20</v>
      </c>
      <c r="K390" s="56">
        <f t="shared" si="221"/>
        <v>20</v>
      </c>
      <c r="L390" s="57">
        <f t="shared" si="222"/>
        <v>25</v>
      </c>
      <c r="M390" s="58">
        <f t="shared" si="223"/>
        <v>10.84</v>
      </c>
      <c r="N390" s="38">
        <f t="shared" si="210"/>
        <v>22312</v>
      </c>
      <c r="O390" s="63">
        <f t="shared" si="218"/>
        <v>9488</v>
      </c>
      <c r="P390" s="64">
        <f t="shared" si="219"/>
        <v>0.29836477987421384</v>
      </c>
      <c r="Q390" s="36"/>
      <c r="S390" s="117">
        <f t="shared" si="238"/>
        <v>30403</v>
      </c>
      <c r="T390" s="117">
        <f t="shared" si="244"/>
        <v>9011419</v>
      </c>
      <c r="U390" s="151" t="s">
        <v>1091</v>
      </c>
      <c r="V390" s="152" t="s">
        <v>533</v>
      </c>
      <c r="W390" s="6">
        <v>1169</v>
      </c>
      <c r="Y390" s="302">
        <f t="shared" si="212"/>
        <v>30978</v>
      </c>
      <c r="Z390" s="302"/>
      <c r="AA390" s="169">
        <f t="shared" si="205"/>
        <v>0.97</v>
      </c>
      <c r="AB390" s="168">
        <f t="shared" si="213"/>
        <v>2.6534960294402499E-2</v>
      </c>
      <c r="AC390" s="209">
        <f t="shared" si="245"/>
        <v>31800</v>
      </c>
      <c r="AD390" s="151" t="s">
        <v>1091</v>
      </c>
      <c r="AE390" s="205" t="s">
        <v>533</v>
      </c>
      <c r="AF390" s="206">
        <v>1249</v>
      </c>
      <c r="AG390" s="136">
        <f t="shared" si="237"/>
        <v>0.28000000000000003</v>
      </c>
      <c r="AH390" s="168">
        <f t="shared" si="246"/>
        <v>6.8434559452523525E-2</v>
      </c>
      <c r="AI390" s="212">
        <f t="shared" si="247"/>
        <v>2.6534960294402499E-2</v>
      </c>
      <c r="AJ390" s="212">
        <f t="shared" si="209"/>
        <v>-4.1899599158121026E-2</v>
      </c>
    </row>
    <row r="391" spans="1:36" ht="12.95" customHeight="1" thickBot="1" x14ac:dyDescent="0.25">
      <c r="A391" s="105">
        <f t="shared" si="224"/>
        <v>0.1</v>
      </c>
      <c r="B391" s="106">
        <f t="shared" si="206"/>
        <v>35400</v>
      </c>
      <c r="C391" s="85">
        <v>9011427</v>
      </c>
      <c r="D391" s="111">
        <f t="shared" si="230"/>
        <v>34600</v>
      </c>
      <c r="E391" s="93" t="s">
        <v>541</v>
      </c>
      <c r="F391" s="94" t="s">
        <v>600</v>
      </c>
      <c r="G391" s="44" t="s">
        <v>533</v>
      </c>
      <c r="H391" s="60">
        <v>0.28000000000000003</v>
      </c>
      <c r="I391" s="46">
        <v>1214</v>
      </c>
      <c r="J391" s="53">
        <f t="shared" si="220"/>
        <v>20</v>
      </c>
      <c r="K391" s="56">
        <f t="shared" si="221"/>
        <v>20</v>
      </c>
      <c r="L391" s="57">
        <f t="shared" si="222"/>
        <v>25</v>
      </c>
      <c r="M391" s="58">
        <f t="shared" si="223"/>
        <v>12.14</v>
      </c>
      <c r="N391" s="38">
        <f t="shared" si="210"/>
        <v>24922</v>
      </c>
      <c r="O391" s="63">
        <f t="shared" si="218"/>
        <v>10478</v>
      </c>
      <c r="P391" s="64">
        <f t="shared" si="219"/>
        <v>0.29598870056497173</v>
      </c>
      <c r="Q391" s="36"/>
      <c r="S391" s="117">
        <f t="shared" si="238"/>
        <v>30410</v>
      </c>
      <c r="T391" s="117">
        <f t="shared" si="244"/>
        <v>9011427</v>
      </c>
      <c r="U391" s="151" t="s">
        <v>1092</v>
      </c>
      <c r="V391" s="152" t="s">
        <v>533</v>
      </c>
      <c r="W391" s="6">
        <v>1303</v>
      </c>
      <c r="Y391" s="302">
        <f t="shared" si="212"/>
        <v>34529</v>
      </c>
      <c r="Z391" s="302"/>
      <c r="AA391" s="169">
        <f t="shared" ref="AA391:AA456" si="248">AA390</f>
        <v>0.97</v>
      </c>
      <c r="AB391" s="168">
        <f t="shared" si="213"/>
        <v>2.5225173042949356E-2</v>
      </c>
      <c r="AC391" s="209">
        <f t="shared" si="245"/>
        <v>35400</v>
      </c>
      <c r="AD391" s="151" t="s">
        <v>1092</v>
      </c>
      <c r="AE391" s="205" t="s">
        <v>533</v>
      </c>
      <c r="AF391" s="206">
        <v>1391</v>
      </c>
      <c r="AG391" s="136">
        <f t="shared" si="237"/>
        <v>0.28000000000000003</v>
      </c>
      <c r="AH391" s="168">
        <f t="shared" si="246"/>
        <v>6.7536454336147411E-2</v>
      </c>
      <c r="AI391" s="212">
        <f t="shared" si="247"/>
        <v>2.5225173042949356E-2</v>
      </c>
      <c r="AJ391" s="212">
        <f t="shared" si="209"/>
        <v>-4.2311281293198055E-2</v>
      </c>
    </row>
    <row r="392" spans="1:36" ht="12.95" customHeight="1" x14ac:dyDescent="0.2">
      <c r="A392" s="105">
        <f t="shared" si="224"/>
        <v>0.1</v>
      </c>
      <c r="B392" s="106">
        <f t="shared" si="206"/>
        <v>21800</v>
      </c>
      <c r="C392" s="81">
        <v>9012000</v>
      </c>
      <c r="D392" s="112">
        <f t="shared" si="230"/>
        <v>21300</v>
      </c>
      <c r="E392" s="89" t="s">
        <v>589</v>
      </c>
      <c r="F392" s="90" t="s">
        <v>601</v>
      </c>
      <c r="G392" s="44" t="s">
        <v>533</v>
      </c>
      <c r="H392" s="60">
        <v>0.28000000000000003</v>
      </c>
      <c r="I392" s="46">
        <v>749</v>
      </c>
      <c r="J392" s="53">
        <f t="shared" si="220"/>
        <v>20</v>
      </c>
      <c r="K392" s="56">
        <f t="shared" si="221"/>
        <v>20</v>
      </c>
      <c r="L392" s="57">
        <f t="shared" si="222"/>
        <v>25</v>
      </c>
      <c r="M392" s="58">
        <f t="shared" si="223"/>
        <v>7.49</v>
      </c>
      <c r="N392" s="38">
        <f t="shared" si="210"/>
        <v>15587</v>
      </c>
      <c r="O392" s="63">
        <f t="shared" si="218"/>
        <v>6213</v>
      </c>
      <c r="P392" s="64">
        <f t="shared" si="219"/>
        <v>0.28499999999999998</v>
      </c>
      <c r="Q392" s="36"/>
      <c r="S392" s="117">
        <f t="shared" si="238"/>
        <v>30980</v>
      </c>
      <c r="T392" s="117">
        <f t="shared" si="244"/>
        <v>9012000</v>
      </c>
      <c r="U392" s="151" t="s">
        <v>1093</v>
      </c>
      <c r="V392" s="152" t="s">
        <v>533</v>
      </c>
      <c r="W392" s="6">
        <v>808</v>
      </c>
      <c r="Y392" s="302">
        <f t="shared" si="212"/>
        <v>21411</v>
      </c>
      <c r="Z392" s="302"/>
      <c r="AA392" s="169">
        <f t="shared" si="248"/>
        <v>0.97</v>
      </c>
      <c r="AB392" s="168">
        <f t="shared" si="213"/>
        <v>1.8168231282985392E-2</v>
      </c>
      <c r="AC392" s="209">
        <f t="shared" si="245"/>
        <v>21800</v>
      </c>
      <c r="AD392" s="151" t="s">
        <v>1093</v>
      </c>
      <c r="AE392" s="205" t="s">
        <v>533</v>
      </c>
      <c r="AF392" s="206">
        <v>856</v>
      </c>
      <c r="AG392" s="136">
        <f t="shared" si="237"/>
        <v>0.28000000000000003</v>
      </c>
      <c r="AH392" s="168">
        <f t="shared" si="246"/>
        <v>5.9405940594059459E-2</v>
      </c>
      <c r="AI392" s="212">
        <f t="shared" si="247"/>
        <v>1.8168231282985392E-2</v>
      </c>
      <c r="AJ392" s="212">
        <f t="shared" si="209"/>
        <v>-4.1237709311074067E-2</v>
      </c>
    </row>
    <row r="393" spans="1:36" ht="12.95" customHeight="1" x14ac:dyDescent="0.2">
      <c r="A393" s="105">
        <f t="shared" si="224"/>
        <v>0.1</v>
      </c>
      <c r="B393" s="106">
        <f t="shared" si="206"/>
        <v>32400</v>
      </c>
      <c r="C393" s="28">
        <v>9012305</v>
      </c>
      <c r="D393" s="108">
        <f t="shared" si="230"/>
        <v>31700</v>
      </c>
      <c r="E393" s="88" t="s">
        <v>542</v>
      </c>
      <c r="F393" s="39" t="s">
        <v>602</v>
      </c>
      <c r="G393" s="44" t="s">
        <v>533</v>
      </c>
      <c r="H393" s="60">
        <v>0.28000000000000003</v>
      </c>
      <c r="I393" s="46">
        <v>1103</v>
      </c>
      <c r="J393" s="53">
        <f t="shared" si="220"/>
        <v>20</v>
      </c>
      <c r="K393" s="56">
        <f t="shared" si="221"/>
        <v>20</v>
      </c>
      <c r="L393" s="57">
        <f t="shared" si="222"/>
        <v>25</v>
      </c>
      <c r="M393" s="58">
        <f t="shared" si="223"/>
        <v>11.03</v>
      </c>
      <c r="N393" s="38">
        <f t="shared" si="210"/>
        <v>22693</v>
      </c>
      <c r="O393" s="63">
        <f t="shared" si="218"/>
        <v>9707</v>
      </c>
      <c r="P393" s="64">
        <f t="shared" si="219"/>
        <v>0.29959876543209879</v>
      </c>
      <c r="Q393" s="36"/>
      <c r="S393" s="117">
        <f t="shared" si="238"/>
        <v>31284</v>
      </c>
      <c r="T393" s="117">
        <f t="shared" si="244"/>
        <v>9012305</v>
      </c>
      <c r="U393" s="151" t="s">
        <v>1094</v>
      </c>
      <c r="V393" s="152" t="s">
        <v>533</v>
      </c>
      <c r="W393" s="6">
        <v>1188</v>
      </c>
      <c r="Y393" s="302">
        <f t="shared" si="212"/>
        <v>31481</v>
      </c>
      <c r="Z393" s="302"/>
      <c r="AA393" s="169">
        <f t="shared" si="248"/>
        <v>0.97</v>
      </c>
      <c r="AB393" s="168">
        <f t="shared" si="213"/>
        <v>2.9192211174994487E-2</v>
      </c>
      <c r="AC393" s="209">
        <f t="shared" si="245"/>
        <v>32400</v>
      </c>
      <c r="AD393" s="151" t="s">
        <v>1094</v>
      </c>
      <c r="AE393" s="205" t="s">
        <v>533</v>
      </c>
      <c r="AF393" s="206">
        <v>1272</v>
      </c>
      <c r="AG393" s="136">
        <f t="shared" si="237"/>
        <v>0.28000000000000003</v>
      </c>
      <c r="AH393" s="168">
        <f t="shared" si="246"/>
        <v>7.0707070707070718E-2</v>
      </c>
      <c r="AI393" s="212">
        <f t="shared" si="247"/>
        <v>2.9192211174994487E-2</v>
      </c>
      <c r="AJ393" s="212">
        <f t="shared" si="209"/>
        <v>-4.1514859532076231E-2</v>
      </c>
    </row>
    <row r="394" spans="1:36" ht="12.95" customHeight="1" x14ac:dyDescent="0.2">
      <c r="A394" s="105">
        <f t="shared" si="224"/>
        <v>0.1</v>
      </c>
      <c r="B394" s="106">
        <f t="shared" si="206"/>
        <v>35800</v>
      </c>
      <c r="C394" s="28">
        <v>9012319</v>
      </c>
      <c r="D394" s="108">
        <f t="shared" si="230"/>
        <v>35000</v>
      </c>
      <c r="E394" s="88" t="s">
        <v>543</v>
      </c>
      <c r="F394" s="39" t="s">
        <v>603</v>
      </c>
      <c r="G394" s="44" t="s">
        <v>533</v>
      </c>
      <c r="H394" s="60">
        <v>0.28000000000000003</v>
      </c>
      <c r="I394" s="46">
        <v>1225</v>
      </c>
      <c r="J394" s="53">
        <f t="shared" si="220"/>
        <v>20</v>
      </c>
      <c r="K394" s="56">
        <f t="shared" si="221"/>
        <v>20</v>
      </c>
      <c r="L394" s="57">
        <f t="shared" si="222"/>
        <v>25</v>
      </c>
      <c r="M394" s="58">
        <f t="shared" si="223"/>
        <v>12.25</v>
      </c>
      <c r="N394" s="38">
        <f t="shared" si="210"/>
        <v>25142</v>
      </c>
      <c r="O394" s="63">
        <f t="shared" si="218"/>
        <v>10658</v>
      </c>
      <c r="P394" s="64">
        <f t="shared" si="219"/>
        <v>0.29770949720670392</v>
      </c>
      <c r="Q394" s="36"/>
      <c r="S394" s="117">
        <f t="shared" si="238"/>
        <v>31297</v>
      </c>
      <c r="T394" s="117">
        <f t="shared" si="244"/>
        <v>9012319</v>
      </c>
      <c r="U394" s="151" t="s">
        <v>1095</v>
      </c>
      <c r="V394" s="152" t="s">
        <v>533</v>
      </c>
      <c r="W394" s="6">
        <v>1316</v>
      </c>
      <c r="Y394" s="302">
        <f t="shared" si="212"/>
        <v>34873</v>
      </c>
      <c r="Z394" s="302"/>
      <c r="AA394" s="169">
        <f t="shared" si="248"/>
        <v>0.97</v>
      </c>
      <c r="AB394" s="168">
        <f t="shared" si="213"/>
        <v>2.6582169586786275E-2</v>
      </c>
      <c r="AC394" s="209">
        <f t="shared" si="245"/>
        <v>35800</v>
      </c>
      <c r="AD394" s="151" t="s">
        <v>1095</v>
      </c>
      <c r="AE394" s="205" t="s">
        <v>533</v>
      </c>
      <c r="AF394" s="206">
        <v>1405</v>
      </c>
      <c r="AG394" s="136">
        <f t="shared" si="237"/>
        <v>0.28000000000000003</v>
      </c>
      <c r="AH394" s="168">
        <f t="shared" si="246"/>
        <v>6.7629179331307077E-2</v>
      </c>
      <c r="AI394" s="212">
        <f t="shared" si="247"/>
        <v>2.6582169586786275E-2</v>
      </c>
      <c r="AJ394" s="212">
        <f t="shared" si="209"/>
        <v>-4.1047009744520802E-2</v>
      </c>
    </row>
    <row r="395" spans="1:36" ht="12.95" customHeight="1" x14ac:dyDescent="0.2">
      <c r="A395" s="105">
        <f t="shared" si="224"/>
        <v>0.1</v>
      </c>
      <c r="B395" s="106">
        <f t="shared" ref="B395:B458" si="249">AC395</f>
        <v>36900</v>
      </c>
      <c r="C395" s="28">
        <v>9012327</v>
      </c>
      <c r="D395" s="108">
        <f t="shared" si="230"/>
        <v>36100</v>
      </c>
      <c r="E395" s="88" t="s">
        <v>544</v>
      </c>
      <c r="F395" s="39" t="s">
        <v>604</v>
      </c>
      <c r="G395" s="44" t="s">
        <v>533</v>
      </c>
      <c r="H395" s="60">
        <v>0.28000000000000003</v>
      </c>
      <c r="I395" s="46">
        <v>1265</v>
      </c>
      <c r="J395" s="53">
        <f t="shared" si="220"/>
        <v>20</v>
      </c>
      <c r="K395" s="56">
        <f t="shared" si="221"/>
        <v>20</v>
      </c>
      <c r="L395" s="57">
        <f t="shared" si="222"/>
        <v>25</v>
      </c>
      <c r="M395" s="58">
        <f t="shared" si="223"/>
        <v>12.65</v>
      </c>
      <c r="N395" s="38">
        <f t="shared" si="210"/>
        <v>25945</v>
      </c>
      <c r="O395" s="63">
        <f t="shared" si="218"/>
        <v>10955</v>
      </c>
      <c r="P395" s="64">
        <f t="shared" si="219"/>
        <v>0.29688346883468836</v>
      </c>
      <c r="Q395" s="36"/>
      <c r="S395" s="117">
        <f t="shared" si="238"/>
        <v>31304</v>
      </c>
      <c r="T395" s="117">
        <f t="shared" si="244"/>
        <v>9012327</v>
      </c>
      <c r="U395" s="151" t="s">
        <v>1096</v>
      </c>
      <c r="V395" s="152" t="s">
        <v>533</v>
      </c>
      <c r="W395" s="6">
        <v>1357</v>
      </c>
      <c r="Y395" s="302">
        <f t="shared" si="212"/>
        <v>35960</v>
      </c>
      <c r="Z395" s="302"/>
      <c r="AA395" s="169">
        <f t="shared" si="248"/>
        <v>0.97</v>
      </c>
      <c r="AB395" s="168">
        <f t="shared" si="213"/>
        <v>2.6140155728587411E-2</v>
      </c>
      <c r="AC395" s="209">
        <f t="shared" si="245"/>
        <v>36900</v>
      </c>
      <c r="AD395" s="151" t="s">
        <v>1096</v>
      </c>
      <c r="AE395" s="205" t="s">
        <v>533</v>
      </c>
      <c r="AF395" s="206">
        <v>1448</v>
      </c>
      <c r="AG395" s="136">
        <f t="shared" si="237"/>
        <v>0.28000000000000003</v>
      </c>
      <c r="AH395" s="168">
        <f t="shared" si="246"/>
        <v>6.7059690493736168E-2</v>
      </c>
      <c r="AI395" s="212">
        <f t="shared" si="247"/>
        <v>2.6140155728587411E-2</v>
      </c>
      <c r="AJ395" s="212">
        <f t="shared" ref="AJ395:AJ458" si="250">AI395-AH395</f>
        <v>-4.0919534765148757E-2</v>
      </c>
    </row>
    <row r="396" spans="1:36" ht="12.95" customHeight="1" x14ac:dyDescent="0.2">
      <c r="A396" s="105">
        <f t="shared" si="224"/>
        <v>0.1</v>
      </c>
      <c r="B396" s="106">
        <f t="shared" si="249"/>
        <v>34300</v>
      </c>
      <c r="C396" s="28">
        <v>9012405</v>
      </c>
      <c r="D396" s="108">
        <f t="shared" si="230"/>
        <v>33600</v>
      </c>
      <c r="E396" s="88" t="s">
        <v>545</v>
      </c>
      <c r="F396" s="39" t="s">
        <v>605</v>
      </c>
      <c r="G396" s="44" t="s">
        <v>533</v>
      </c>
      <c r="H396" s="60">
        <v>0.28000000000000003</v>
      </c>
      <c r="I396" s="46">
        <v>1157</v>
      </c>
      <c r="J396" s="53">
        <f t="shared" si="220"/>
        <v>20</v>
      </c>
      <c r="K396" s="56">
        <f t="shared" si="221"/>
        <v>20</v>
      </c>
      <c r="L396" s="57">
        <f t="shared" si="222"/>
        <v>25</v>
      </c>
      <c r="M396" s="58">
        <f t="shared" si="223"/>
        <v>11.57</v>
      </c>
      <c r="N396" s="38">
        <f t="shared" si="210"/>
        <v>23777</v>
      </c>
      <c r="O396" s="63">
        <f t="shared" si="218"/>
        <v>10523</v>
      </c>
      <c r="P396" s="64">
        <f t="shared" si="219"/>
        <v>0.30679300291545192</v>
      </c>
      <c r="Q396" s="36"/>
      <c r="S396" s="117">
        <f t="shared" si="238"/>
        <v>31302</v>
      </c>
      <c r="T396" s="117">
        <f t="shared" si="244"/>
        <v>9012405</v>
      </c>
      <c r="U396" s="151" t="s">
        <v>1097</v>
      </c>
      <c r="V396" s="152" t="s">
        <v>533</v>
      </c>
      <c r="W396" s="6">
        <v>1256</v>
      </c>
      <c r="Y396" s="302">
        <f t="shared" si="212"/>
        <v>33283</v>
      </c>
      <c r="Z396" s="302"/>
      <c r="AA396" s="169">
        <f t="shared" si="248"/>
        <v>0.97</v>
      </c>
      <c r="AB396" s="168">
        <f t="shared" si="213"/>
        <v>3.0556139771054314E-2</v>
      </c>
      <c r="AC396" s="209">
        <f t="shared" si="245"/>
        <v>34300</v>
      </c>
      <c r="AD396" s="151" t="s">
        <v>1097</v>
      </c>
      <c r="AE396" s="205" t="s">
        <v>533</v>
      </c>
      <c r="AF396" s="206">
        <v>1348</v>
      </c>
      <c r="AG396" s="136">
        <f t="shared" si="237"/>
        <v>0.28000000000000003</v>
      </c>
      <c r="AH396" s="168">
        <f t="shared" si="246"/>
        <v>7.3248407643312197E-2</v>
      </c>
      <c r="AI396" s="212">
        <f t="shared" si="247"/>
        <v>3.0556139771054314E-2</v>
      </c>
      <c r="AJ396" s="212">
        <f t="shared" si="250"/>
        <v>-4.2692267872257883E-2</v>
      </c>
    </row>
    <row r="397" spans="1:36" ht="12.95" customHeight="1" x14ac:dyDescent="0.2">
      <c r="A397" s="105">
        <f t="shared" si="224"/>
        <v>0.1</v>
      </c>
      <c r="B397" s="106">
        <f t="shared" si="249"/>
        <v>39600</v>
      </c>
      <c r="C397" s="28">
        <v>9012413</v>
      </c>
      <c r="D397" s="108">
        <f t="shared" si="230"/>
        <v>38800</v>
      </c>
      <c r="E397" s="88" t="s">
        <v>546</v>
      </c>
      <c r="F397" s="39" t="s">
        <v>606</v>
      </c>
      <c r="G397" s="44" t="s">
        <v>533</v>
      </c>
      <c r="H397" s="60">
        <v>0.28000000000000003</v>
      </c>
      <c r="I397" s="46">
        <v>1340</v>
      </c>
      <c r="J397" s="53">
        <f t="shared" si="220"/>
        <v>20</v>
      </c>
      <c r="K397" s="56">
        <f t="shared" si="221"/>
        <v>20</v>
      </c>
      <c r="L397" s="57">
        <f t="shared" si="222"/>
        <v>25</v>
      </c>
      <c r="M397" s="58">
        <f t="shared" si="223"/>
        <v>13.4</v>
      </c>
      <c r="N397" s="38">
        <f t="shared" si="210"/>
        <v>27451</v>
      </c>
      <c r="O397" s="63">
        <f t="shared" si="218"/>
        <v>12149</v>
      </c>
      <c r="P397" s="64">
        <f t="shared" si="219"/>
        <v>0.30679292929292928</v>
      </c>
      <c r="Q397" s="36"/>
      <c r="S397" s="117">
        <f t="shared" ref="S397:S415" si="251">T397-AD397</f>
        <v>0</v>
      </c>
      <c r="T397" s="117">
        <f t="shared" si="244"/>
        <v>9012413</v>
      </c>
      <c r="U397" s="151" t="s">
        <v>1098</v>
      </c>
      <c r="V397" s="152" t="s">
        <v>533</v>
      </c>
      <c r="W397" s="6">
        <v>1451</v>
      </c>
      <c r="Y397" s="302">
        <f t="shared" si="212"/>
        <v>38451</v>
      </c>
      <c r="Z397" s="302"/>
      <c r="AA397" s="169">
        <f t="shared" si="248"/>
        <v>0.97</v>
      </c>
      <c r="AB397" s="168">
        <f t="shared" si="213"/>
        <v>2.9882187719435072E-2</v>
      </c>
      <c r="AC397" s="209">
        <f t="shared" si="245"/>
        <v>39600</v>
      </c>
      <c r="AD397" s="151" t="s">
        <v>1098</v>
      </c>
      <c r="AE397" s="205" t="s">
        <v>533</v>
      </c>
      <c r="AF397" s="206">
        <v>1555</v>
      </c>
      <c r="AG397" s="136">
        <f t="shared" si="237"/>
        <v>0.28000000000000003</v>
      </c>
      <c r="AH397" s="168">
        <f t="shared" si="246"/>
        <v>7.1674707098552615E-2</v>
      </c>
      <c r="AI397" s="212">
        <f t="shared" si="247"/>
        <v>2.9882187719435072E-2</v>
      </c>
      <c r="AJ397" s="212">
        <f t="shared" si="250"/>
        <v>-4.1792519379117543E-2</v>
      </c>
    </row>
    <row r="398" spans="1:36" ht="12.95" customHeight="1" x14ac:dyDescent="0.2">
      <c r="A398" s="105">
        <f t="shared" si="224"/>
        <v>0.1</v>
      </c>
      <c r="B398" s="106">
        <f t="shared" si="249"/>
        <v>41500</v>
      </c>
      <c r="C398" s="28">
        <v>9012417</v>
      </c>
      <c r="D398" s="108">
        <f t="shared" si="230"/>
        <v>40600</v>
      </c>
      <c r="E398" s="88" t="s">
        <v>547</v>
      </c>
      <c r="F398" s="39" t="s">
        <v>607</v>
      </c>
      <c r="G398" s="44" t="s">
        <v>533</v>
      </c>
      <c r="H398" s="60">
        <v>0.28000000000000003</v>
      </c>
      <c r="I398" s="46">
        <v>1410</v>
      </c>
      <c r="J398" s="53">
        <f t="shared" si="220"/>
        <v>25</v>
      </c>
      <c r="K398" s="56">
        <f t="shared" si="221"/>
        <v>25</v>
      </c>
      <c r="L398" s="57">
        <f t="shared" si="222"/>
        <v>25</v>
      </c>
      <c r="M398" s="58">
        <f t="shared" si="223"/>
        <v>14.1</v>
      </c>
      <c r="N398" s="38">
        <f t="shared" si="210"/>
        <v>28994</v>
      </c>
      <c r="O398" s="63">
        <f t="shared" si="218"/>
        <v>12506</v>
      </c>
      <c r="P398" s="64">
        <f t="shared" si="219"/>
        <v>0.30134939759036145</v>
      </c>
      <c r="Q398" s="36"/>
      <c r="S398" s="117">
        <f t="shared" si="251"/>
        <v>0</v>
      </c>
      <c r="T398" s="117">
        <f t="shared" si="244"/>
        <v>9012417</v>
      </c>
      <c r="U398" s="151" t="s">
        <v>1099</v>
      </c>
      <c r="V398" s="152" t="s">
        <v>533</v>
      </c>
      <c r="W398" s="6">
        <v>1523</v>
      </c>
      <c r="Y398" s="302">
        <f t="shared" si="212"/>
        <v>40359</v>
      </c>
      <c r="Z398" s="302"/>
      <c r="AA398" s="169">
        <f t="shared" si="248"/>
        <v>0.97</v>
      </c>
      <c r="AB398" s="168">
        <f t="shared" si="213"/>
        <v>2.8271265393096989E-2</v>
      </c>
      <c r="AC398" s="209">
        <f t="shared" si="245"/>
        <v>41500</v>
      </c>
      <c r="AD398" s="151" t="s">
        <v>1099</v>
      </c>
      <c r="AE398" s="205" t="s">
        <v>533</v>
      </c>
      <c r="AF398" s="206">
        <v>1630</v>
      </c>
      <c r="AG398" s="136">
        <f t="shared" si="237"/>
        <v>0.28000000000000003</v>
      </c>
      <c r="AH398" s="168">
        <f t="shared" si="246"/>
        <v>7.0256073539067598E-2</v>
      </c>
      <c r="AI398" s="212">
        <f t="shared" si="247"/>
        <v>2.8271265393096989E-2</v>
      </c>
      <c r="AJ398" s="212">
        <f t="shared" si="250"/>
        <v>-4.1984808145970609E-2</v>
      </c>
    </row>
    <row r="399" spans="1:36" ht="12.95" customHeight="1" x14ac:dyDescent="0.2">
      <c r="A399" s="105">
        <f t="shared" si="224"/>
        <v>0.1</v>
      </c>
      <c r="B399" s="106">
        <f t="shared" si="249"/>
        <v>41400</v>
      </c>
      <c r="C399" s="28">
        <v>9012419</v>
      </c>
      <c r="D399" s="108">
        <f t="shared" si="230"/>
        <v>40500</v>
      </c>
      <c r="E399" s="88" t="s">
        <v>548</v>
      </c>
      <c r="F399" s="39" t="s">
        <v>608</v>
      </c>
      <c r="G399" s="44" t="s">
        <v>533</v>
      </c>
      <c r="H399" s="60">
        <v>0.28000000000000003</v>
      </c>
      <c r="I399" s="46">
        <v>1400</v>
      </c>
      <c r="J399" s="53">
        <f t="shared" si="220"/>
        <v>25</v>
      </c>
      <c r="K399" s="56">
        <f t="shared" si="221"/>
        <v>25</v>
      </c>
      <c r="L399" s="57">
        <f t="shared" si="222"/>
        <v>25</v>
      </c>
      <c r="M399" s="58">
        <f t="shared" si="223"/>
        <v>14</v>
      </c>
      <c r="N399" s="38">
        <f t="shared" si="210"/>
        <v>28793</v>
      </c>
      <c r="O399" s="63">
        <f t="shared" si="218"/>
        <v>12607</v>
      </c>
      <c r="P399" s="64">
        <f t="shared" si="219"/>
        <v>0.30451690821256039</v>
      </c>
      <c r="Q399" s="36"/>
      <c r="S399" s="117">
        <f t="shared" si="251"/>
        <v>0</v>
      </c>
      <c r="T399" s="117">
        <f t="shared" si="244"/>
        <v>9012419</v>
      </c>
      <c r="U399" s="151" t="s">
        <v>1100</v>
      </c>
      <c r="V399" s="152" t="s">
        <v>533</v>
      </c>
      <c r="W399" s="6">
        <v>1513</v>
      </c>
      <c r="Y399" s="302">
        <f t="shared" ref="Y399:Y464" si="252">CEILING((W399*$B$4),1)-1</f>
        <v>40094</v>
      </c>
      <c r="Z399" s="302"/>
      <c r="AA399" s="169">
        <f t="shared" si="248"/>
        <v>0.97</v>
      </c>
      <c r="AB399" s="168">
        <f t="shared" ref="AB399:AB464" si="253">B399/Y399-1</f>
        <v>3.25734523868908E-2</v>
      </c>
      <c r="AC399" s="209">
        <f t="shared" si="245"/>
        <v>41400</v>
      </c>
      <c r="AD399" s="151" t="s">
        <v>1100</v>
      </c>
      <c r="AE399" s="205" t="s">
        <v>533</v>
      </c>
      <c r="AF399" s="206">
        <v>1626</v>
      </c>
      <c r="AG399" s="136">
        <f t="shared" si="237"/>
        <v>0.28000000000000003</v>
      </c>
      <c r="AH399" s="168">
        <f t="shared" si="246"/>
        <v>7.4686054196959617E-2</v>
      </c>
      <c r="AI399" s="212">
        <f t="shared" si="247"/>
        <v>3.25734523868908E-2</v>
      </c>
      <c r="AJ399" s="212">
        <f t="shared" si="250"/>
        <v>-4.2112601810068817E-2</v>
      </c>
    </row>
    <row r="400" spans="1:36" ht="12.95" customHeight="1" x14ac:dyDescent="0.2">
      <c r="A400" s="105">
        <f t="shared" si="224"/>
        <v>0.1</v>
      </c>
      <c r="B400" s="106">
        <f t="shared" si="249"/>
        <v>45000</v>
      </c>
      <c r="C400" s="28">
        <v>9012427</v>
      </c>
      <c r="D400" s="108">
        <f t="shared" si="230"/>
        <v>44000</v>
      </c>
      <c r="E400" s="88" t="s">
        <v>549</v>
      </c>
      <c r="F400" s="39" t="s">
        <v>609</v>
      </c>
      <c r="G400" s="44" t="s">
        <v>533</v>
      </c>
      <c r="H400" s="60">
        <v>0.28000000000000003</v>
      </c>
      <c r="I400" s="46">
        <v>1530</v>
      </c>
      <c r="J400" s="53">
        <f t="shared" si="220"/>
        <v>25</v>
      </c>
      <c r="K400" s="56">
        <f t="shared" si="221"/>
        <v>25</v>
      </c>
      <c r="L400" s="57">
        <f t="shared" si="222"/>
        <v>25</v>
      </c>
      <c r="M400" s="58">
        <f t="shared" si="223"/>
        <v>15.3</v>
      </c>
      <c r="N400" s="38">
        <f t="shared" si="210"/>
        <v>31403</v>
      </c>
      <c r="O400" s="63">
        <f t="shared" si="218"/>
        <v>13597</v>
      </c>
      <c r="P400" s="64">
        <f t="shared" si="219"/>
        <v>0.30215555555555557</v>
      </c>
      <c r="Q400" s="36"/>
      <c r="S400" s="117">
        <f t="shared" si="251"/>
        <v>0</v>
      </c>
      <c r="T400" s="117">
        <f t="shared" si="244"/>
        <v>9012427</v>
      </c>
      <c r="U400" s="151" t="s">
        <v>1101</v>
      </c>
      <c r="V400" s="152" t="s">
        <v>533</v>
      </c>
      <c r="W400" s="6">
        <v>1647</v>
      </c>
      <c r="Y400" s="302">
        <f t="shared" si="252"/>
        <v>43645</v>
      </c>
      <c r="Z400" s="302"/>
      <c r="AA400" s="169">
        <f t="shared" si="248"/>
        <v>0.97</v>
      </c>
      <c r="AB400" s="168">
        <f t="shared" si="253"/>
        <v>3.10459388246076E-2</v>
      </c>
      <c r="AC400" s="209">
        <f t="shared" si="245"/>
        <v>45000</v>
      </c>
      <c r="AD400" s="151" t="s">
        <v>1101</v>
      </c>
      <c r="AE400" s="205" t="s">
        <v>533</v>
      </c>
      <c r="AF400" s="206">
        <v>1768</v>
      </c>
      <c r="AG400" s="136">
        <f t="shared" si="237"/>
        <v>0.28000000000000003</v>
      </c>
      <c r="AH400" s="168">
        <f t="shared" si="246"/>
        <v>7.346690953248336E-2</v>
      </c>
      <c r="AI400" s="212">
        <f t="shared" si="247"/>
        <v>3.10459388246076E-2</v>
      </c>
      <c r="AJ400" s="212">
        <f t="shared" si="250"/>
        <v>-4.242097070787576E-2</v>
      </c>
    </row>
    <row r="401" spans="1:38" ht="12.95" customHeight="1" x14ac:dyDescent="0.2">
      <c r="A401" s="105">
        <f t="shared" si="224"/>
        <v>0.1</v>
      </c>
      <c r="B401" s="106">
        <f t="shared" si="249"/>
        <v>70900</v>
      </c>
      <c r="C401" s="28">
        <v>9012433</v>
      </c>
      <c r="D401" s="108">
        <f t="shared" si="230"/>
        <v>69400</v>
      </c>
      <c r="E401" s="88" t="s">
        <v>550</v>
      </c>
      <c r="F401" s="39" t="s">
        <v>610</v>
      </c>
      <c r="G401" s="44" t="s">
        <v>533</v>
      </c>
      <c r="H401" s="60">
        <v>0.28000000000000003</v>
      </c>
      <c r="I401" s="46">
        <v>2462</v>
      </c>
      <c r="J401" s="53">
        <f t="shared" si="220"/>
        <v>25</v>
      </c>
      <c r="K401" s="56">
        <f t="shared" si="221"/>
        <v>25</v>
      </c>
      <c r="L401" s="57">
        <f t="shared" si="222"/>
        <v>25</v>
      </c>
      <c r="M401" s="58">
        <f t="shared" si="223"/>
        <v>24.62</v>
      </c>
      <c r="N401" s="38">
        <f t="shared" si="210"/>
        <v>50113</v>
      </c>
      <c r="O401" s="63">
        <f t="shared" si="218"/>
        <v>20787</v>
      </c>
      <c r="P401" s="64">
        <f t="shared" si="219"/>
        <v>0.29318758815232721</v>
      </c>
      <c r="Q401" s="36"/>
      <c r="S401" s="117">
        <f t="shared" si="251"/>
        <v>0</v>
      </c>
      <c r="T401" s="117">
        <f t="shared" si="244"/>
        <v>9012433</v>
      </c>
      <c r="U401" s="151" t="s">
        <v>1102</v>
      </c>
      <c r="V401" s="152" t="s">
        <v>533</v>
      </c>
      <c r="W401" s="6">
        <v>2613</v>
      </c>
      <c r="Y401" s="302">
        <f t="shared" si="252"/>
        <v>69244</v>
      </c>
      <c r="Z401" s="302"/>
      <c r="AA401" s="169">
        <f t="shared" si="248"/>
        <v>0.97</v>
      </c>
      <c r="AB401" s="168">
        <f t="shared" si="253"/>
        <v>2.3915429495696472E-2</v>
      </c>
      <c r="AC401" s="209">
        <f t="shared" si="245"/>
        <v>70900</v>
      </c>
      <c r="AD401" s="151" t="s">
        <v>1102</v>
      </c>
      <c r="AE401" s="205" t="s">
        <v>533</v>
      </c>
      <c r="AF401" s="206">
        <v>2782</v>
      </c>
      <c r="AG401" s="136">
        <f t="shared" si="237"/>
        <v>0.28000000000000003</v>
      </c>
      <c r="AH401" s="168">
        <f t="shared" si="246"/>
        <v>6.4676616915422924E-2</v>
      </c>
      <c r="AI401" s="212">
        <f t="shared" si="247"/>
        <v>2.3915429495696472E-2</v>
      </c>
      <c r="AJ401" s="212">
        <f t="shared" si="250"/>
        <v>-4.0761187419726452E-2</v>
      </c>
    </row>
    <row r="402" spans="1:38" ht="12.95" customHeight="1" x14ac:dyDescent="0.2">
      <c r="A402" s="105">
        <f t="shared" si="224"/>
        <v>0.1</v>
      </c>
      <c r="B402" s="106">
        <f t="shared" si="249"/>
        <v>72700</v>
      </c>
      <c r="C402" s="28">
        <v>9012439</v>
      </c>
      <c r="D402" s="108">
        <f t="shared" si="230"/>
        <v>71200</v>
      </c>
      <c r="E402" s="88" t="s">
        <v>551</v>
      </c>
      <c r="F402" s="39" t="s">
        <v>611</v>
      </c>
      <c r="G402" s="44" t="s">
        <v>533</v>
      </c>
      <c r="H402" s="60">
        <v>0.28000000000000003</v>
      </c>
      <c r="I402" s="46">
        <v>2512</v>
      </c>
      <c r="J402" s="53">
        <f t="shared" si="220"/>
        <v>25</v>
      </c>
      <c r="K402" s="56">
        <f t="shared" si="221"/>
        <v>25</v>
      </c>
      <c r="L402" s="57">
        <f t="shared" si="222"/>
        <v>25</v>
      </c>
      <c r="M402" s="58">
        <f t="shared" si="223"/>
        <v>25.12</v>
      </c>
      <c r="N402" s="38">
        <f t="shared" si="210"/>
        <v>51116</v>
      </c>
      <c r="O402" s="63">
        <f t="shared" si="218"/>
        <v>21584</v>
      </c>
      <c r="P402" s="64">
        <f t="shared" si="219"/>
        <v>0.29689133425034386</v>
      </c>
      <c r="Q402" s="36"/>
      <c r="S402" s="117">
        <f t="shared" si="251"/>
        <v>0</v>
      </c>
      <c r="T402" s="117">
        <f t="shared" si="244"/>
        <v>9012439</v>
      </c>
      <c r="U402" s="151" t="s">
        <v>1103</v>
      </c>
      <c r="V402" s="152" t="s">
        <v>533</v>
      </c>
      <c r="W402" s="6">
        <v>2683</v>
      </c>
      <c r="Y402" s="302">
        <f t="shared" si="252"/>
        <v>71099</v>
      </c>
      <c r="Z402" s="302"/>
      <c r="AA402" s="169">
        <f t="shared" si="248"/>
        <v>0.97</v>
      </c>
      <c r="AB402" s="168">
        <f t="shared" si="253"/>
        <v>2.2517897579431567E-2</v>
      </c>
      <c r="AC402" s="209">
        <f t="shared" si="245"/>
        <v>72700</v>
      </c>
      <c r="AD402" s="151" t="s">
        <v>1103</v>
      </c>
      <c r="AE402" s="205" t="s">
        <v>533</v>
      </c>
      <c r="AF402" s="206">
        <v>2852</v>
      </c>
      <c r="AG402" s="136">
        <f t="shared" si="237"/>
        <v>0.28000000000000003</v>
      </c>
      <c r="AH402" s="168">
        <f t="shared" si="246"/>
        <v>6.2989191203876249E-2</v>
      </c>
      <c r="AI402" s="212">
        <f t="shared" si="247"/>
        <v>2.2517897579431567E-2</v>
      </c>
      <c r="AJ402" s="212">
        <f t="shared" si="250"/>
        <v>-4.0471293624444682E-2</v>
      </c>
    </row>
    <row r="403" spans="1:38" ht="12.95" customHeight="1" x14ac:dyDescent="0.2">
      <c r="A403" s="105">
        <f t="shared" si="224"/>
        <v>0.1</v>
      </c>
      <c r="B403" s="106">
        <f t="shared" si="249"/>
        <v>43400</v>
      </c>
      <c r="C403" s="28">
        <v>9012504</v>
      </c>
      <c r="D403" s="108">
        <f t="shared" si="230"/>
        <v>42500</v>
      </c>
      <c r="E403" s="88" t="s">
        <v>552</v>
      </c>
      <c r="F403" s="39" t="s">
        <v>612</v>
      </c>
      <c r="G403" s="44" t="s">
        <v>533</v>
      </c>
      <c r="H403" s="60">
        <v>0.28000000000000003</v>
      </c>
      <c r="I403" s="46">
        <v>1472</v>
      </c>
      <c r="J403" s="53">
        <f t="shared" si="220"/>
        <v>25</v>
      </c>
      <c r="K403" s="56">
        <f t="shared" si="221"/>
        <v>25</v>
      </c>
      <c r="L403" s="57">
        <f t="shared" si="222"/>
        <v>25</v>
      </c>
      <c r="M403" s="58">
        <f t="shared" si="223"/>
        <v>14.72</v>
      </c>
      <c r="N403" s="38">
        <f t="shared" si="210"/>
        <v>30238</v>
      </c>
      <c r="O403" s="63">
        <f t="shared" si="218"/>
        <v>13162</v>
      </c>
      <c r="P403" s="64">
        <f t="shared" si="219"/>
        <v>0.30327188940092165</v>
      </c>
      <c r="Q403" s="36"/>
      <c r="S403" s="117">
        <f t="shared" si="251"/>
        <v>0</v>
      </c>
      <c r="T403" s="117">
        <f t="shared" si="244"/>
        <v>9012504</v>
      </c>
      <c r="U403" s="151" t="s">
        <v>1104</v>
      </c>
      <c r="V403" s="152" t="s">
        <v>533</v>
      </c>
      <c r="W403" s="6">
        <v>1589</v>
      </c>
      <c r="Y403" s="302">
        <f t="shared" si="252"/>
        <v>42108</v>
      </c>
      <c r="Z403" s="302"/>
      <c r="AA403" s="169">
        <f t="shared" si="248"/>
        <v>0.97</v>
      </c>
      <c r="AB403" s="168">
        <f t="shared" si="253"/>
        <v>3.068300560463566E-2</v>
      </c>
      <c r="AC403" s="209">
        <f t="shared" si="245"/>
        <v>43400</v>
      </c>
      <c r="AD403" s="151" t="s">
        <v>1104</v>
      </c>
      <c r="AE403" s="205" t="s">
        <v>533</v>
      </c>
      <c r="AF403" s="206">
        <v>1704</v>
      </c>
      <c r="AG403" s="136">
        <f t="shared" si="237"/>
        <v>0.28000000000000003</v>
      </c>
      <c r="AH403" s="168">
        <f t="shared" si="246"/>
        <v>7.2372561359345555E-2</v>
      </c>
      <c r="AI403" s="212">
        <f t="shared" si="247"/>
        <v>3.068300560463566E-2</v>
      </c>
      <c r="AJ403" s="212">
        <f t="shared" si="250"/>
        <v>-4.1689555754709895E-2</v>
      </c>
    </row>
    <row r="404" spans="1:38" ht="12.95" customHeight="1" x14ac:dyDescent="0.2">
      <c r="A404" s="105">
        <f t="shared" si="224"/>
        <v>0.1</v>
      </c>
      <c r="B404" s="106">
        <f t="shared" si="249"/>
        <v>50000</v>
      </c>
      <c r="C404" s="28">
        <v>9012506</v>
      </c>
      <c r="D404" s="108">
        <f t="shared" ref="D404:D431" si="254">CEILING(IF(B404&lt;10000,B404,B404*0.98),100)-100</f>
        <v>48900</v>
      </c>
      <c r="E404" s="88" t="s">
        <v>553</v>
      </c>
      <c r="F404" s="39" t="s">
        <v>613</v>
      </c>
      <c r="G404" s="44" t="s">
        <v>533</v>
      </c>
      <c r="H404" s="60">
        <v>0.28000000000000003</v>
      </c>
      <c r="I404" s="46">
        <v>1687</v>
      </c>
      <c r="J404" s="53">
        <f t="shared" si="220"/>
        <v>25</v>
      </c>
      <c r="K404" s="56">
        <f t="shared" si="221"/>
        <v>25</v>
      </c>
      <c r="L404" s="57">
        <f t="shared" si="222"/>
        <v>25</v>
      </c>
      <c r="M404" s="58">
        <f t="shared" si="223"/>
        <v>16.87</v>
      </c>
      <c r="N404" s="38">
        <f t="shared" si="210"/>
        <v>34555</v>
      </c>
      <c r="O404" s="63">
        <f t="shared" si="218"/>
        <v>15445</v>
      </c>
      <c r="P404" s="64">
        <f t="shared" si="219"/>
        <v>0.30890000000000001</v>
      </c>
      <c r="Q404" s="36"/>
      <c r="S404" s="117">
        <f t="shared" si="251"/>
        <v>0</v>
      </c>
      <c r="T404" s="117">
        <f t="shared" si="244"/>
        <v>9012506</v>
      </c>
      <c r="U404" s="151" t="s">
        <v>1105</v>
      </c>
      <c r="V404" s="152" t="s">
        <v>533</v>
      </c>
      <c r="W404" s="6">
        <v>1831</v>
      </c>
      <c r="Y404" s="302">
        <f t="shared" si="252"/>
        <v>48521</v>
      </c>
      <c r="Z404" s="302"/>
      <c r="AA404" s="169">
        <f t="shared" si="248"/>
        <v>0.97</v>
      </c>
      <c r="AB404" s="168">
        <f t="shared" si="253"/>
        <v>3.0481647121864741E-2</v>
      </c>
      <c r="AC404" s="209">
        <f>CEILING((AF404*$AD$9),100)-200</f>
        <v>50000</v>
      </c>
      <c r="AD404" s="151" t="s">
        <v>1105</v>
      </c>
      <c r="AE404" s="205" t="s">
        <v>533</v>
      </c>
      <c r="AF404" s="206">
        <v>1966</v>
      </c>
      <c r="AG404" s="136">
        <f t="shared" si="237"/>
        <v>0.28000000000000003</v>
      </c>
      <c r="AH404" s="168">
        <f t="shared" si="246"/>
        <v>7.3730202075368734E-2</v>
      </c>
      <c r="AI404" s="212">
        <f t="shared" si="247"/>
        <v>3.0481647121864741E-2</v>
      </c>
      <c r="AJ404" s="212">
        <f t="shared" si="250"/>
        <v>-4.3248554953503993E-2</v>
      </c>
    </row>
    <row r="405" spans="1:38" ht="12.95" customHeight="1" x14ac:dyDescent="0.2">
      <c r="A405" s="105">
        <f t="shared" si="224"/>
        <v>0.1</v>
      </c>
      <c r="B405" s="106">
        <f t="shared" si="249"/>
        <v>55200</v>
      </c>
      <c r="C405" s="28">
        <v>9012512</v>
      </c>
      <c r="D405" s="108">
        <f t="shared" si="254"/>
        <v>54000</v>
      </c>
      <c r="E405" s="88" t="s">
        <v>554</v>
      </c>
      <c r="F405" s="39" t="s">
        <v>614</v>
      </c>
      <c r="G405" s="44" t="s">
        <v>533</v>
      </c>
      <c r="H405" s="60">
        <v>0.28000000000000003</v>
      </c>
      <c r="I405" s="46">
        <v>1892</v>
      </c>
      <c r="J405" s="53">
        <f t="shared" si="220"/>
        <v>25</v>
      </c>
      <c r="K405" s="56">
        <f t="shared" si="221"/>
        <v>25</v>
      </c>
      <c r="L405" s="57">
        <f t="shared" si="222"/>
        <v>25</v>
      </c>
      <c r="M405" s="58">
        <f t="shared" si="223"/>
        <v>18.920000000000002</v>
      </c>
      <c r="N405" s="38">
        <f t="shared" ref="N405:N414" si="255">CEILING(((I405*(1-H405)+J405+M405)*$N$8),1)-0</f>
        <v>38670</v>
      </c>
      <c r="O405" s="63">
        <f t="shared" si="218"/>
        <v>16530</v>
      </c>
      <c r="P405" s="64">
        <f t="shared" si="219"/>
        <v>0.29945652173913045</v>
      </c>
      <c r="Q405" s="36"/>
      <c r="S405" s="117">
        <f t="shared" si="251"/>
        <v>0</v>
      </c>
      <c r="T405" s="117">
        <f t="shared" si="244"/>
        <v>9012512</v>
      </c>
      <c r="U405" s="151" t="s">
        <v>1106</v>
      </c>
      <c r="V405" s="152" t="s">
        <v>533</v>
      </c>
      <c r="W405" s="6">
        <v>2031</v>
      </c>
      <c r="Y405" s="302">
        <f t="shared" si="252"/>
        <v>53821</v>
      </c>
      <c r="Z405" s="302"/>
      <c r="AA405" s="169">
        <f t="shared" si="248"/>
        <v>0.97</v>
      </c>
      <c r="AB405" s="168">
        <f t="shared" si="253"/>
        <v>2.5621969119860255E-2</v>
      </c>
      <c r="AC405" s="209">
        <f t="shared" si="245"/>
        <v>55200</v>
      </c>
      <c r="AD405" s="151" t="s">
        <v>1106</v>
      </c>
      <c r="AE405" s="205" t="s">
        <v>533</v>
      </c>
      <c r="AF405" s="206">
        <v>2168</v>
      </c>
      <c r="AG405" s="136">
        <f t="shared" si="237"/>
        <v>0.28000000000000003</v>
      </c>
      <c r="AH405" s="168">
        <f t="shared" si="246"/>
        <v>6.7454455933037893E-2</v>
      </c>
      <c r="AI405" s="212">
        <f t="shared" si="247"/>
        <v>2.5621969119860255E-2</v>
      </c>
      <c r="AJ405" s="212">
        <f t="shared" si="250"/>
        <v>-4.1832486813177638E-2</v>
      </c>
    </row>
    <row r="406" spans="1:38" ht="12.95" customHeight="1" x14ac:dyDescent="0.2">
      <c r="A406" s="105">
        <f t="shared" si="224"/>
        <v>0.1</v>
      </c>
      <c r="B406" s="106">
        <f t="shared" si="249"/>
        <v>63200</v>
      </c>
      <c r="C406" s="80">
        <v>9012526</v>
      </c>
      <c r="D406" s="109">
        <f t="shared" si="254"/>
        <v>61900</v>
      </c>
      <c r="E406" s="95" t="s">
        <v>555</v>
      </c>
      <c r="F406" s="96" t="s">
        <v>615</v>
      </c>
      <c r="G406" s="44" t="s">
        <v>533</v>
      </c>
      <c r="H406" s="60">
        <v>0.28000000000000003</v>
      </c>
      <c r="I406" s="46">
        <v>2157</v>
      </c>
      <c r="J406" s="53">
        <f t="shared" si="220"/>
        <v>25</v>
      </c>
      <c r="K406" s="56">
        <f t="shared" si="221"/>
        <v>25</v>
      </c>
      <c r="L406" s="57">
        <f t="shared" si="222"/>
        <v>25</v>
      </c>
      <c r="M406" s="58">
        <f t="shared" si="223"/>
        <v>21.57</v>
      </c>
      <c r="N406" s="38">
        <f t="shared" si="255"/>
        <v>43990</v>
      </c>
      <c r="O406" s="63">
        <f t="shared" si="218"/>
        <v>19210</v>
      </c>
      <c r="P406" s="64">
        <f t="shared" si="219"/>
        <v>0.30395569620253166</v>
      </c>
      <c r="Q406" s="36"/>
      <c r="S406" s="117">
        <f t="shared" si="251"/>
        <v>0</v>
      </c>
      <c r="T406" s="117">
        <f t="shared" si="244"/>
        <v>9012526</v>
      </c>
      <c r="U406" s="151" t="s">
        <v>1107</v>
      </c>
      <c r="V406" s="152" t="s">
        <v>533</v>
      </c>
      <c r="W406" s="6">
        <v>2341</v>
      </c>
      <c r="Y406" s="302">
        <f t="shared" si="252"/>
        <v>62036</v>
      </c>
      <c r="Z406" s="302"/>
      <c r="AA406" s="169">
        <f t="shared" si="248"/>
        <v>0.97</v>
      </c>
      <c r="AB406" s="168">
        <f t="shared" si="253"/>
        <v>1.8763298729769895E-2</v>
      </c>
      <c r="AC406" s="209">
        <f t="shared" si="245"/>
        <v>63200</v>
      </c>
      <c r="AD406" s="151" t="s">
        <v>1107</v>
      </c>
      <c r="AE406" s="205" t="s">
        <v>533</v>
      </c>
      <c r="AF406" s="206">
        <v>2482</v>
      </c>
      <c r="AG406" s="136">
        <f t="shared" si="237"/>
        <v>0.28000000000000003</v>
      </c>
      <c r="AH406" s="168">
        <f t="shared" si="246"/>
        <v>6.0230670653566909E-2</v>
      </c>
      <c r="AI406" s="212">
        <f t="shared" si="247"/>
        <v>1.8763298729769895E-2</v>
      </c>
      <c r="AJ406" s="212">
        <f t="shared" si="250"/>
        <v>-4.1467371923797014E-2</v>
      </c>
    </row>
    <row r="407" spans="1:38" ht="12.95" customHeight="1" x14ac:dyDescent="0.2">
      <c r="A407" s="105">
        <f t="shared" si="224"/>
        <v>0.1</v>
      </c>
      <c r="B407" s="106">
        <f t="shared" si="249"/>
        <v>83000</v>
      </c>
      <c r="C407" s="28">
        <v>9012701</v>
      </c>
      <c r="D407" s="108">
        <f t="shared" si="254"/>
        <v>81300</v>
      </c>
      <c r="E407" s="29" t="s">
        <v>556</v>
      </c>
      <c r="F407" s="39" t="s">
        <v>616</v>
      </c>
      <c r="G407" s="44" t="s">
        <v>557</v>
      </c>
      <c r="H407" s="60">
        <v>0.24</v>
      </c>
      <c r="I407" s="46">
        <v>2835</v>
      </c>
      <c r="J407" s="53">
        <f t="shared" si="220"/>
        <v>25</v>
      </c>
      <c r="K407" s="56">
        <f t="shared" si="221"/>
        <v>25</v>
      </c>
      <c r="L407" s="57">
        <f t="shared" si="222"/>
        <v>25</v>
      </c>
      <c r="M407" s="58">
        <f t="shared" si="223"/>
        <v>28.35</v>
      </c>
      <c r="N407" s="38">
        <f t="shared" si="255"/>
        <v>60719</v>
      </c>
      <c r="O407" s="63">
        <f t="shared" si="218"/>
        <v>22281</v>
      </c>
      <c r="P407" s="64">
        <f t="shared" si="219"/>
        <v>0.26844578313253015</v>
      </c>
      <c r="Q407" s="36"/>
      <c r="S407" s="117">
        <f t="shared" si="251"/>
        <v>0</v>
      </c>
      <c r="T407" s="117">
        <f t="shared" si="244"/>
        <v>9012701</v>
      </c>
      <c r="U407" s="151" t="s">
        <v>1108</v>
      </c>
      <c r="V407" s="152" t="s">
        <v>557</v>
      </c>
      <c r="W407" s="6">
        <v>3060</v>
      </c>
      <c r="Y407" s="302">
        <f t="shared" si="252"/>
        <v>81089</v>
      </c>
      <c r="Z407" s="302"/>
      <c r="AA407" s="169">
        <v>0.98</v>
      </c>
      <c r="AB407" s="168">
        <f t="shared" si="253"/>
        <v>2.3566698319130941E-2</v>
      </c>
      <c r="AC407" s="209">
        <f>CEILING((AF407*$AD$9),100)-200</f>
        <v>83000</v>
      </c>
      <c r="AD407" s="151" t="s">
        <v>1108</v>
      </c>
      <c r="AE407" s="205" t="s">
        <v>557</v>
      </c>
      <c r="AF407" s="206">
        <v>3262</v>
      </c>
      <c r="AG407" s="136">
        <v>0.24</v>
      </c>
      <c r="AH407" s="168">
        <f t="shared" si="246"/>
        <v>6.6013071895424824E-2</v>
      </c>
      <c r="AI407" s="212">
        <f t="shared" si="247"/>
        <v>2.3566698319130941E-2</v>
      </c>
      <c r="AJ407" s="212">
        <f t="shared" si="250"/>
        <v>-4.2446373576293883E-2</v>
      </c>
    </row>
    <row r="408" spans="1:38" ht="12.95" customHeight="1" x14ac:dyDescent="0.2">
      <c r="A408" s="105">
        <f t="shared" si="224"/>
        <v>0.1</v>
      </c>
      <c r="B408" s="106">
        <f t="shared" si="249"/>
        <v>83000</v>
      </c>
      <c r="C408" s="28">
        <v>9012702</v>
      </c>
      <c r="D408" s="108">
        <f t="shared" si="254"/>
        <v>81300</v>
      </c>
      <c r="E408" s="29" t="s">
        <v>558</v>
      </c>
      <c r="F408" s="39" t="s">
        <v>617</v>
      </c>
      <c r="G408" s="44" t="s">
        <v>557</v>
      </c>
      <c r="H408" s="60">
        <v>0.24</v>
      </c>
      <c r="I408" s="46">
        <v>2835</v>
      </c>
      <c r="J408" s="53">
        <f t="shared" si="220"/>
        <v>25</v>
      </c>
      <c r="K408" s="56">
        <f t="shared" si="221"/>
        <v>25</v>
      </c>
      <c r="L408" s="57">
        <f t="shared" si="222"/>
        <v>25</v>
      </c>
      <c r="M408" s="58">
        <f t="shared" si="223"/>
        <v>28.35</v>
      </c>
      <c r="N408" s="38">
        <f t="shared" si="255"/>
        <v>60719</v>
      </c>
      <c r="O408" s="63">
        <f t="shared" si="218"/>
        <v>22281</v>
      </c>
      <c r="P408" s="64">
        <f t="shared" si="219"/>
        <v>0.26844578313253015</v>
      </c>
      <c r="Q408" s="36"/>
      <c r="S408" s="117">
        <f t="shared" si="251"/>
        <v>0</v>
      </c>
      <c r="T408" s="117">
        <f t="shared" si="244"/>
        <v>9012702</v>
      </c>
      <c r="U408" s="151" t="s">
        <v>1109</v>
      </c>
      <c r="V408" s="152" t="s">
        <v>557</v>
      </c>
      <c r="W408" s="6">
        <v>3060</v>
      </c>
      <c r="Y408" s="302">
        <f t="shared" si="252"/>
        <v>81089</v>
      </c>
      <c r="Z408" s="302"/>
      <c r="AA408" s="169">
        <f t="shared" si="248"/>
        <v>0.98</v>
      </c>
      <c r="AB408" s="168">
        <f t="shared" si="253"/>
        <v>2.3566698319130941E-2</v>
      </c>
      <c r="AC408" s="209">
        <f>CEILING((AF408*$AD$9),100)-200</f>
        <v>83000</v>
      </c>
      <c r="AD408" s="151" t="s">
        <v>1109</v>
      </c>
      <c r="AE408" s="205" t="s">
        <v>557</v>
      </c>
      <c r="AF408" s="206">
        <v>3262</v>
      </c>
      <c r="AG408" s="136">
        <f t="shared" si="237"/>
        <v>0.24</v>
      </c>
      <c r="AH408" s="168">
        <f t="shared" si="246"/>
        <v>6.6013071895424824E-2</v>
      </c>
      <c r="AI408" s="212">
        <f t="shared" si="247"/>
        <v>2.3566698319130941E-2</v>
      </c>
      <c r="AJ408" s="212">
        <f t="shared" si="250"/>
        <v>-4.2446373576293883E-2</v>
      </c>
    </row>
    <row r="409" spans="1:38" ht="12.95" customHeight="1" x14ac:dyDescent="0.2">
      <c r="A409" s="105">
        <f t="shared" si="224"/>
        <v>0.1</v>
      </c>
      <c r="B409" s="106">
        <f t="shared" si="249"/>
        <v>96700</v>
      </c>
      <c r="C409" s="28">
        <v>9012703</v>
      </c>
      <c r="D409" s="108">
        <f t="shared" si="254"/>
        <v>94700</v>
      </c>
      <c r="E409" s="29" t="s">
        <v>559</v>
      </c>
      <c r="F409" s="39" t="s">
        <v>618</v>
      </c>
      <c r="G409" s="44" t="s">
        <v>557</v>
      </c>
      <c r="H409" s="60">
        <v>0.24</v>
      </c>
      <c r="I409" s="46">
        <v>3285</v>
      </c>
      <c r="J409" s="53">
        <f t="shared" si="220"/>
        <v>25</v>
      </c>
      <c r="K409" s="56">
        <f t="shared" si="221"/>
        <v>25</v>
      </c>
      <c r="L409" s="57">
        <f t="shared" si="222"/>
        <v>25</v>
      </c>
      <c r="M409" s="58">
        <f t="shared" si="223"/>
        <v>32.85</v>
      </c>
      <c r="N409" s="38">
        <f t="shared" si="255"/>
        <v>70248</v>
      </c>
      <c r="O409" s="63">
        <f t="shared" si="218"/>
        <v>26452</v>
      </c>
      <c r="P409" s="64">
        <f t="shared" si="219"/>
        <v>0.27354705274043434</v>
      </c>
      <c r="Q409" s="36"/>
      <c r="S409" s="117">
        <f t="shared" si="251"/>
        <v>0</v>
      </c>
      <c r="T409" s="117">
        <f t="shared" si="244"/>
        <v>9012703</v>
      </c>
      <c r="U409" s="151" t="s">
        <v>1110</v>
      </c>
      <c r="V409" s="152" t="s">
        <v>557</v>
      </c>
      <c r="W409" s="6">
        <v>3543</v>
      </c>
      <c r="Y409" s="302">
        <f t="shared" si="252"/>
        <v>93889</v>
      </c>
      <c r="Z409" s="302"/>
      <c r="AA409" s="169">
        <f t="shared" si="248"/>
        <v>0.98</v>
      </c>
      <c r="AB409" s="168">
        <f t="shared" si="253"/>
        <v>2.9939609538923717E-2</v>
      </c>
      <c r="AC409" s="209">
        <f t="shared" si="245"/>
        <v>96700</v>
      </c>
      <c r="AD409" s="151" t="s">
        <v>1110</v>
      </c>
      <c r="AE409" s="205" t="s">
        <v>557</v>
      </c>
      <c r="AF409" s="206">
        <v>3793</v>
      </c>
      <c r="AG409" s="136">
        <f t="shared" si="237"/>
        <v>0.24</v>
      </c>
      <c r="AH409" s="168">
        <f t="shared" si="246"/>
        <v>7.0561670900366913E-2</v>
      </c>
      <c r="AI409" s="212">
        <f t="shared" si="247"/>
        <v>2.9939609538923717E-2</v>
      </c>
      <c r="AJ409" s="212">
        <f t="shared" si="250"/>
        <v>-4.0622061361443196E-2</v>
      </c>
    </row>
    <row r="410" spans="1:38" ht="12.95" customHeight="1" x14ac:dyDescent="0.2">
      <c r="A410" s="105">
        <f t="shared" si="224"/>
        <v>0.1</v>
      </c>
      <c r="B410" s="106">
        <f t="shared" si="249"/>
        <v>121000</v>
      </c>
      <c r="C410" s="28">
        <v>9012704</v>
      </c>
      <c r="D410" s="108">
        <f t="shared" si="254"/>
        <v>118500</v>
      </c>
      <c r="E410" s="29" t="s">
        <v>560</v>
      </c>
      <c r="F410" s="39" t="s">
        <v>619</v>
      </c>
      <c r="G410" s="44" t="s">
        <v>557</v>
      </c>
      <c r="H410" s="60">
        <v>0.24</v>
      </c>
      <c r="I410" s="46">
        <v>4125</v>
      </c>
      <c r="J410" s="53">
        <f t="shared" si="220"/>
        <v>0</v>
      </c>
      <c r="K410" s="56">
        <f t="shared" si="221"/>
        <v>0</v>
      </c>
      <c r="L410" s="57">
        <f t="shared" si="222"/>
        <v>0</v>
      </c>
      <c r="M410" s="58">
        <f t="shared" si="223"/>
        <v>45.625</v>
      </c>
      <c r="N410" s="38">
        <f t="shared" si="255"/>
        <v>87468</v>
      </c>
      <c r="O410" s="63">
        <f t="shared" si="218"/>
        <v>33532</v>
      </c>
      <c r="P410" s="64">
        <f t="shared" si="219"/>
        <v>0.27712396694214875</v>
      </c>
      <c r="Q410" s="36"/>
      <c r="S410" s="117">
        <f t="shared" si="251"/>
        <v>0</v>
      </c>
      <c r="T410" s="117">
        <f t="shared" si="244"/>
        <v>9012704</v>
      </c>
      <c r="U410" s="151" t="s">
        <v>1111</v>
      </c>
      <c r="V410" s="152" t="s">
        <v>557</v>
      </c>
      <c r="W410" s="6">
        <v>4446</v>
      </c>
      <c r="Y410" s="302">
        <f t="shared" si="252"/>
        <v>117818</v>
      </c>
      <c r="Z410" s="302"/>
      <c r="AA410" s="169">
        <f t="shared" si="248"/>
        <v>0.98</v>
      </c>
      <c r="AB410" s="168">
        <f t="shared" si="253"/>
        <v>2.700775772802122E-2</v>
      </c>
      <c r="AC410" s="209">
        <f>CEILING((AF410*$AD$9),1000)-1000</f>
        <v>121000</v>
      </c>
      <c r="AD410" s="151" t="s">
        <v>1111</v>
      </c>
      <c r="AE410" s="205" t="s">
        <v>557</v>
      </c>
      <c r="AF410" s="206">
        <v>4762</v>
      </c>
      <c r="AG410" s="136">
        <f t="shared" si="237"/>
        <v>0.24</v>
      </c>
      <c r="AH410" s="168">
        <f t="shared" si="246"/>
        <v>7.1075123706702659E-2</v>
      </c>
      <c r="AI410" s="212">
        <f t="shared" si="247"/>
        <v>2.700775772802122E-2</v>
      </c>
      <c r="AJ410" s="212">
        <f t="shared" si="250"/>
        <v>-4.4067365978681439E-2</v>
      </c>
    </row>
    <row r="411" spans="1:38" ht="12.95" customHeight="1" x14ac:dyDescent="0.2">
      <c r="A411" s="105">
        <f t="shared" si="224"/>
        <v>0.1</v>
      </c>
      <c r="B411" s="106">
        <f t="shared" si="249"/>
        <v>128000</v>
      </c>
      <c r="C411" s="28">
        <v>9012705</v>
      </c>
      <c r="D411" s="108">
        <f t="shared" si="254"/>
        <v>125400</v>
      </c>
      <c r="E411" s="29" t="s">
        <v>648</v>
      </c>
      <c r="F411" s="39" t="s">
        <v>649</v>
      </c>
      <c r="G411" s="44" t="s">
        <v>557</v>
      </c>
      <c r="H411" s="60">
        <v>0.24</v>
      </c>
      <c r="I411" s="46">
        <v>4525</v>
      </c>
      <c r="J411" s="53">
        <f t="shared" si="220"/>
        <v>0</v>
      </c>
      <c r="K411" s="56">
        <f t="shared" si="221"/>
        <v>0</v>
      </c>
      <c r="L411" s="57">
        <f t="shared" si="222"/>
        <v>0</v>
      </c>
      <c r="M411" s="58">
        <f t="shared" si="223"/>
        <v>47.625</v>
      </c>
      <c r="N411" s="38">
        <f t="shared" si="255"/>
        <v>95883</v>
      </c>
      <c r="O411" s="63">
        <f t="shared" si="218"/>
        <v>32117</v>
      </c>
      <c r="P411" s="64">
        <f t="shared" si="219"/>
        <v>0.25091406249999998</v>
      </c>
      <c r="Q411" s="36"/>
      <c r="S411" s="117">
        <f t="shared" si="251"/>
        <v>0</v>
      </c>
      <c r="T411" s="117">
        <f t="shared" si="244"/>
        <v>9012705</v>
      </c>
      <c r="U411" s="151" t="s">
        <v>1112</v>
      </c>
      <c r="V411" s="152" t="s">
        <v>557</v>
      </c>
      <c r="W411" s="6">
        <v>4813</v>
      </c>
      <c r="Y411" s="302">
        <f t="shared" si="252"/>
        <v>127544</v>
      </c>
      <c r="Z411" s="302"/>
      <c r="AA411" s="169">
        <f t="shared" si="248"/>
        <v>0.98</v>
      </c>
      <c r="AB411" s="168">
        <f t="shared" si="253"/>
        <v>3.5752367810324426E-3</v>
      </c>
      <c r="AC411" s="209">
        <f t="shared" ref="AC411:AC415" si="256">CEILING((AF411*$AD$9),1000)-1000</f>
        <v>128000</v>
      </c>
      <c r="AD411" s="151" t="s">
        <v>1112</v>
      </c>
      <c r="AE411" s="205" t="s">
        <v>557</v>
      </c>
      <c r="AF411" s="206">
        <v>5025</v>
      </c>
      <c r="AG411" s="136">
        <f t="shared" si="237"/>
        <v>0.24</v>
      </c>
      <c r="AH411" s="168">
        <f t="shared" si="246"/>
        <v>4.4047371701641413E-2</v>
      </c>
      <c r="AI411" s="212">
        <f t="shared" si="247"/>
        <v>3.5752367810324426E-3</v>
      </c>
      <c r="AJ411" s="212">
        <f t="shared" si="250"/>
        <v>-4.0472134920608971E-2</v>
      </c>
    </row>
    <row r="412" spans="1:38" ht="12.95" customHeight="1" x14ac:dyDescent="0.2">
      <c r="A412" s="105">
        <f t="shared" si="224"/>
        <v>0.1</v>
      </c>
      <c r="B412" s="106">
        <f t="shared" si="249"/>
        <v>135000</v>
      </c>
      <c r="C412" s="28">
        <v>9012706</v>
      </c>
      <c r="D412" s="108">
        <f t="shared" si="254"/>
        <v>132200</v>
      </c>
      <c r="E412" s="29" t="s">
        <v>650</v>
      </c>
      <c r="F412" s="39" t="s">
        <v>653</v>
      </c>
      <c r="G412" s="44" t="s">
        <v>557</v>
      </c>
      <c r="H412" s="60">
        <v>0.24</v>
      </c>
      <c r="I412" s="46">
        <v>4625</v>
      </c>
      <c r="J412" s="53">
        <f t="shared" si="220"/>
        <v>0</v>
      </c>
      <c r="K412" s="56">
        <f t="shared" si="221"/>
        <v>0</v>
      </c>
      <c r="L412" s="57">
        <f t="shared" si="222"/>
        <v>0</v>
      </c>
      <c r="M412" s="58">
        <f t="shared" si="223"/>
        <v>48.125</v>
      </c>
      <c r="N412" s="38">
        <f t="shared" si="255"/>
        <v>97986</v>
      </c>
      <c r="O412" s="63">
        <f t="shared" si="218"/>
        <v>37014</v>
      </c>
      <c r="P412" s="64">
        <f t="shared" si="219"/>
        <v>0.2741777777777778</v>
      </c>
      <c r="Q412" s="36"/>
      <c r="S412" s="117">
        <f t="shared" si="251"/>
        <v>0</v>
      </c>
      <c r="T412" s="117">
        <f t="shared" si="244"/>
        <v>9012706</v>
      </c>
      <c r="U412" s="151" t="s">
        <v>1113</v>
      </c>
      <c r="V412" s="152" t="s">
        <v>557</v>
      </c>
      <c r="W412" s="6">
        <v>4970</v>
      </c>
      <c r="Y412" s="302">
        <f t="shared" si="252"/>
        <v>131704</v>
      </c>
      <c r="Z412" s="302"/>
      <c r="AA412" s="169">
        <f t="shared" si="248"/>
        <v>0.98</v>
      </c>
      <c r="AB412" s="168">
        <f t="shared" si="253"/>
        <v>2.502581546498206E-2</v>
      </c>
      <c r="AC412" s="209">
        <f t="shared" si="256"/>
        <v>135000</v>
      </c>
      <c r="AD412" s="151" t="s">
        <v>1113</v>
      </c>
      <c r="AE412" s="205" t="s">
        <v>557</v>
      </c>
      <c r="AF412" s="206">
        <v>5308</v>
      </c>
      <c r="AG412" s="136">
        <f t="shared" si="237"/>
        <v>0.24</v>
      </c>
      <c r="AH412" s="168">
        <f t="shared" si="246"/>
        <v>6.8008048289738499E-2</v>
      </c>
      <c r="AI412" s="212">
        <f t="shared" si="247"/>
        <v>2.502581546498206E-2</v>
      </c>
      <c r="AJ412" s="212">
        <f t="shared" si="250"/>
        <v>-4.2982232824756439E-2</v>
      </c>
    </row>
    <row r="413" spans="1:38" ht="12.95" customHeight="1" x14ac:dyDescent="0.2">
      <c r="A413" s="105">
        <f t="shared" si="224"/>
        <v>0.1</v>
      </c>
      <c r="B413" s="106">
        <f t="shared" si="249"/>
        <v>164000</v>
      </c>
      <c r="C413" s="28">
        <v>9012707</v>
      </c>
      <c r="D413" s="108">
        <f t="shared" si="254"/>
        <v>160700</v>
      </c>
      <c r="E413" s="29" t="s">
        <v>651</v>
      </c>
      <c r="F413" s="39" t="s">
        <v>654</v>
      </c>
      <c r="G413" s="44" t="s">
        <v>557</v>
      </c>
      <c r="H413" s="60">
        <v>0.24</v>
      </c>
      <c r="I413" s="46">
        <v>5625</v>
      </c>
      <c r="J413" s="53">
        <f t="shared" si="220"/>
        <v>0</v>
      </c>
      <c r="K413" s="56">
        <f t="shared" si="221"/>
        <v>0</v>
      </c>
      <c r="L413" s="57">
        <f t="shared" si="222"/>
        <v>0</v>
      </c>
      <c r="M413" s="58">
        <f t="shared" si="223"/>
        <v>53.125</v>
      </c>
      <c r="N413" s="38">
        <f t="shared" si="255"/>
        <v>119024</v>
      </c>
      <c r="O413" s="63">
        <f t="shared" si="218"/>
        <v>44976</v>
      </c>
      <c r="P413" s="64">
        <f t="shared" si="219"/>
        <v>0.27424390243902441</v>
      </c>
      <c r="Q413" s="36"/>
      <c r="S413" s="117">
        <f t="shared" si="251"/>
        <v>0</v>
      </c>
      <c r="T413" s="117">
        <f t="shared" si="244"/>
        <v>9012707</v>
      </c>
      <c r="U413" s="151" t="s">
        <v>1114</v>
      </c>
      <c r="V413" s="152" t="s">
        <v>557</v>
      </c>
      <c r="W413" s="6">
        <v>6074</v>
      </c>
      <c r="Y413" s="302">
        <f t="shared" si="252"/>
        <v>160960</v>
      </c>
      <c r="Z413" s="302"/>
      <c r="AA413" s="169">
        <f t="shared" si="248"/>
        <v>0.98</v>
      </c>
      <c r="AB413" s="168">
        <f t="shared" si="253"/>
        <v>1.8886679920477212E-2</v>
      </c>
      <c r="AC413" s="209">
        <f t="shared" si="256"/>
        <v>164000</v>
      </c>
      <c r="AD413" s="151" t="s">
        <v>1114</v>
      </c>
      <c r="AE413" s="205" t="s">
        <v>557</v>
      </c>
      <c r="AF413" s="206">
        <v>6459</v>
      </c>
      <c r="AG413" s="136">
        <f t="shared" si="237"/>
        <v>0.24</v>
      </c>
      <c r="AH413" s="168">
        <f t="shared" si="246"/>
        <v>6.3384919328284495E-2</v>
      </c>
      <c r="AI413" s="212">
        <f t="shared" si="247"/>
        <v>1.8886679920477212E-2</v>
      </c>
      <c r="AJ413" s="212">
        <f t="shared" si="250"/>
        <v>-4.4498239407807283E-2</v>
      </c>
    </row>
    <row r="414" spans="1:38" s="7" customFormat="1" ht="12.95" customHeight="1" x14ac:dyDescent="0.2">
      <c r="A414" s="121">
        <f t="shared" si="224"/>
        <v>0.1</v>
      </c>
      <c r="B414" s="106">
        <f t="shared" si="249"/>
        <v>202000</v>
      </c>
      <c r="C414" s="80">
        <v>9012708</v>
      </c>
      <c r="D414" s="109">
        <f t="shared" si="254"/>
        <v>197900</v>
      </c>
      <c r="E414" s="100" t="s">
        <v>652</v>
      </c>
      <c r="F414" s="96" t="s">
        <v>655</v>
      </c>
      <c r="G414" s="44" t="s">
        <v>557</v>
      </c>
      <c r="H414" s="60">
        <v>0.24</v>
      </c>
      <c r="I414" s="46">
        <v>6905</v>
      </c>
      <c r="J414" s="53">
        <f t="shared" si="220"/>
        <v>0</v>
      </c>
      <c r="K414" s="56">
        <f t="shared" si="221"/>
        <v>0</v>
      </c>
      <c r="L414" s="57">
        <f t="shared" si="222"/>
        <v>0</v>
      </c>
      <c r="M414" s="58">
        <f t="shared" si="223"/>
        <v>59.524999999999999</v>
      </c>
      <c r="N414" s="38">
        <f t="shared" si="255"/>
        <v>145952</v>
      </c>
      <c r="O414" s="63">
        <f t="shared" si="218"/>
        <v>56048</v>
      </c>
      <c r="P414" s="64">
        <f t="shared" si="219"/>
        <v>0.27746534653465349</v>
      </c>
      <c r="Q414" s="36"/>
      <c r="S414" s="117">
        <f t="shared" si="251"/>
        <v>0</v>
      </c>
      <c r="T414" s="117">
        <f t="shared" si="244"/>
        <v>9012708</v>
      </c>
      <c r="U414" s="151" t="s">
        <v>1115</v>
      </c>
      <c r="V414" s="152" t="s">
        <v>557</v>
      </c>
      <c r="W414" s="6">
        <v>7455</v>
      </c>
      <c r="Y414" s="302">
        <f t="shared" si="252"/>
        <v>197557</v>
      </c>
      <c r="Z414" s="302"/>
      <c r="AA414" s="169">
        <f t="shared" si="248"/>
        <v>0.98</v>
      </c>
      <c r="AB414" s="168">
        <f t="shared" si="253"/>
        <v>2.2489711830003589E-2</v>
      </c>
      <c r="AC414" s="209">
        <f t="shared" si="256"/>
        <v>202000</v>
      </c>
      <c r="AD414" s="151" t="s">
        <v>1115</v>
      </c>
      <c r="AE414" s="205" t="s">
        <v>557</v>
      </c>
      <c r="AF414" s="206">
        <v>7954</v>
      </c>
      <c r="AG414" s="136">
        <f t="shared" si="237"/>
        <v>0.24</v>
      </c>
      <c r="AH414" s="168">
        <f t="shared" si="246"/>
        <v>6.693494299128111E-2</v>
      </c>
      <c r="AI414" s="212">
        <f t="shared" si="247"/>
        <v>2.2489711830003589E-2</v>
      </c>
      <c r="AJ414" s="212">
        <f t="shared" si="250"/>
        <v>-4.4445231161277521E-2</v>
      </c>
      <c r="AK414" s="1"/>
      <c r="AL414" s="1"/>
    </row>
    <row r="415" spans="1:38" s="7" customFormat="1" ht="12.95" customHeight="1" thickBot="1" x14ac:dyDescent="0.25">
      <c r="A415" s="124">
        <f t="shared" si="224"/>
        <v>0.1</v>
      </c>
      <c r="B415" s="106">
        <f t="shared" si="249"/>
        <v>203000</v>
      </c>
      <c r="C415" s="85">
        <v>9012727</v>
      </c>
      <c r="D415" s="109">
        <f t="shared" si="254"/>
        <v>198900</v>
      </c>
      <c r="E415" s="86" t="s">
        <v>1513</v>
      </c>
      <c r="F415" s="94" t="s">
        <v>1514</v>
      </c>
      <c r="G415" s="44"/>
      <c r="H415" s="60"/>
      <c r="I415" s="46"/>
      <c r="J415" s="53"/>
      <c r="K415" s="56"/>
      <c r="L415" s="57"/>
      <c r="M415" s="58"/>
      <c r="N415" s="38"/>
      <c r="O415" s="63"/>
      <c r="P415" s="64"/>
      <c r="Q415" s="36"/>
      <c r="S415" s="117">
        <f t="shared" si="251"/>
        <v>0</v>
      </c>
      <c r="T415" s="117">
        <f t="shared" si="244"/>
        <v>9012727</v>
      </c>
      <c r="U415" s="151"/>
      <c r="V415" s="152"/>
      <c r="W415" s="6"/>
      <c r="Y415" s="202"/>
      <c r="Z415" s="202"/>
      <c r="AA415" s="169"/>
      <c r="AB415" s="218" t="s">
        <v>1525</v>
      </c>
      <c r="AC415" s="209">
        <f t="shared" si="256"/>
        <v>203000</v>
      </c>
      <c r="AD415" s="151" t="s">
        <v>1512</v>
      </c>
      <c r="AE415" s="205" t="s">
        <v>557</v>
      </c>
      <c r="AF415" s="206">
        <v>7974</v>
      </c>
      <c r="AG415" s="136">
        <f t="shared" si="237"/>
        <v>0.24</v>
      </c>
      <c r="AH415" s="168"/>
      <c r="AI415" s="212"/>
      <c r="AJ415" s="212">
        <f t="shared" si="250"/>
        <v>0</v>
      </c>
      <c r="AK415" s="1"/>
      <c r="AL415" s="1"/>
    </row>
    <row r="416" spans="1:38" s="7" customFormat="1" ht="12.95" customHeight="1" x14ac:dyDescent="0.2">
      <c r="A416" s="123">
        <v>0.1</v>
      </c>
      <c r="B416" s="106">
        <f t="shared" si="249"/>
        <v>39200</v>
      </c>
      <c r="C416" s="81">
        <f>T416</f>
        <v>9013000</v>
      </c>
      <c r="D416" s="112">
        <f t="shared" si="254"/>
        <v>38400</v>
      </c>
      <c r="E416" s="89" t="s">
        <v>1403</v>
      </c>
      <c r="F416" s="90" t="s">
        <v>1415</v>
      </c>
      <c r="G416" s="44"/>
      <c r="H416" s="60"/>
      <c r="I416" s="46"/>
      <c r="J416" s="53"/>
      <c r="K416" s="56"/>
      <c r="L416" s="57"/>
      <c r="M416" s="58"/>
      <c r="N416" s="38"/>
      <c r="O416" s="63"/>
      <c r="P416" s="64"/>
      <c r="Q416" s="36"/>
      <c r="S416" s="117"/>
      <c r="T416" s="117">
        <v>9013000</v>
      </c>
      <c r="U416" s="151" t="s">
        <v>1399</v>
      </c>
      <c r="V416" s="152" t="s">
        <v>533</v>
      </c>
      <c r="W416" s="6">
        <v>1433</v>
      </c>
      <c r="Y416" s="302">
        <f t="shared" si="252"/>
        <v>37974</v>
      </c>
      <c r="Z416" s="302"/>
      <c r="AA416" s="169">
        <v>0.97</v>
      </c>
      <c r="AB416" s="168">
        <f t="shared" si="253"/>
        <v>3.228524780112707E-2</v>
      </c>
      <c r="AC416" s="209">
        <f t="shared" si="245"/>
        <v>39200</v>
      </c>
      <c r="AD416" s="151" t="s">
        <v>1399</v>
      </c>
      <c r="AE416" s="205" t="s">
        <v>533</v>
      </c>
      <c r="AF416" s="206">
        <v>1539</v>
      </c>
      <c r="AG416" s="136">
        <v>0.28000000000000003</v>
      </c>
      <c r="AH416" s="168">
        <f t="shared" si="246"/>
        <v>7.3970690858339072E-2</v>
      </c>
      <c r="AI416" s="212">
        <f t="shared" si="247"/>
        <v>3.228524780112707E-2</v>
      </c>
      <c r="AJ416" s="212">
        <f t="shared" si="250"/>
        <v>-4.1685443057212002E-2</v>
      </c>
      <c r="AK416" s="1"/>
      <c r="AL416" s="1"/>
    </row>
    <row r="417" spans="1:38" s="7" customFormat="1" ht="12.95" customHeight="1" x14ac:dyDescent="0.2">
      <c r="A417" s="105">
        <v>0.1</v>
      </c>
      <c r="B417" s="106">
        <f t="shared" si="249"/>
        <v>61000</v>
      </c>
      <c r="C417" s="28">
        <f t="shared" ref="C417:C428" si="257">T417</f>
        <v>9013504</v>
      </c>
      <c r="D417" s="108">
        <f t="shared" si="254"/>
        <v>59700</v>
      </c>
      <c r="E417" s="88" t="s">
        <v>1404</v>
      </c>
      <c r="F417" s="39" t="s">
        <v>1416</v>
      </c>
      <c r="G417" s="44"/>
      <c r="H417" s="60"/>
      <c r="I417" s="46"/>
      <c r="J417" s="53"/>
      <c r="K417" s="56"/>
      <c r="L417" s="57"/>
      <c r="M417" s="58"/>
      <c r="N417" s="38"/>
      <c r="O417" s="63"/>
      <c r="P417" s="64"/>
      <c r="Q417" s="36"/>
      <c r="S417" s="117"/>
      <c r="T417" s="117">
        <v>9013504</v>
      </c>
      <c r="U417" s="151" t="s">
        <v>1400</v>
      </c>
      <c r="V417" s="152" t="s">
        <v>533</v>
      </c>
      <c r="W417" s="6">
        <v>2314</v>
      </c>
      <c r="Y417" s="302">
        <f t="shared" si="252"/>
        <v>61320</v>
      </c>
      <c r="Z417" s="302"/>
      <c r="AA417" s="169">
        <f t="shared" si="248"/>
        <v>0.97</v>
      </c>
      <c r="AB417" s="168">
        <f t="shared" si="253"/>
        <v>-5.2185257664709717E-3</v>
      </c>
      <c r="AC417" s="209">
        <f>CEILING((AF417*$AD$9),1000)-0</f>
        <v>61000</v>
      </c>
      <c r="AD417" s="151" t="s">
        <v>1400</v>
      </c>
      <c r="AE417" s="205" t="s">
        <v>533</v>
      </c>
      <c r="AF417" s="206">
        <v>2387</v>
      </c>
      <c r="AG417" s="136">
        <f t="shared" si="237"/>
        <v>0.28000000000000003</v>
      </c>
      <c r="AH417" s="168">
        <f t="shared" si="246"/>
        <v>3.1547104580812446E-2</v>
      </c>
      <c r="AI417" s="212">
        <f t="shared" si="247"/>
        <v>-5.2185257664709717E-3</v>
      </c>
      <c r="AJ417" s="212">
        <f t="shared" si="250"/>
        <v>-3.6765630347283418E-2</v>
      </c>
      <c r="AK417" s="1"/>
      <c r="AL417" s="1"/>
    </row>
    <row r="418" spans="1:38" s="7" customFormat="1" ht="12.95" customHeight="1" x14ac:dyDescent="0.2">
      <c r="A418" s="105">
        <v>0.1</v>
      </c>
      <c r="B418" s="106">
        <f t="shared" si="249"/>
        <v>68000</v>
      </c>
      <c r="C418" s="28">
        <f t="shared" si="257"/>
        <v>9013506</v>
      </c>
      <c r="D418" s="108">
        <f t="shared" si="254"/>
        <v>66600</v>
      </c>
      <c r="E418" s="88" t="s">
        <v>1406</v>
      </c>
      <c r="F418" s="39" t="s">
        <v>1417</v>
      </c>
      <c r="G418" s="44"/>
      <c r="H418" s="60"/>
      <c r="I418" s="46"/>
      <c r="J418" s="53"/>
      <c r="K418" s="56"/>
      <c r="L418" s="57"/>
      <c r="M418" s="58"/>
      <c r="N418" s="38"/>
      <c r="O418" s="63"/>
      <c r="P418" s="64"/>
      <c r="Q418" s="36"/>
      <c r="S418" s="117"/>
      <c r="T418" s="117">
        <v>9013506</v>
      </c>
      <c r="U418" s="151" t="s">
        <v>1401</v>
      </c>
      <c r="V418" s="152" t="s">
        <v>533</v>
      </c>
      <c r="W418" s="6">
        <v>2556</v>
      </c>
      <c r="Y418" s="302">
        <f t="shared" si="252"/>
        <v>67733</v>
      </c>
      <c r="Z418" s="302"/>
      <c r="AA418" s="169">
        <f t="shared" si="248"/>
        <v>0.97</v>
      </c>
      <c r="AB418" s="168">
        <f t="shared" si="253"/>
        <v>3.9419485332112814E-3</v>
      </c>
      <c r="AC418" s="209">
        <f t="shared" ref="AC418:AC420" si="258">CEILING((AF418*$AD$9),1000)-0</f>
        <v>68000</v>
      </c>
      <c r="AD418" s="151" t="s">
        <v>1401</v>
      </c>
      <c r="AE418" s="205" t="s">
        <v>533</v>
      </c>
      <c r="AF418" s="206">
        <v>2649</v>
      </c>
      <c r="AG418" s="136">
        <f t="shared" si="237"/>
        <v>0.28000000000000003</v>
      </c>
      <c r="AH418" s="168">
        <f t="shared" si="246"/>
        <v>3.6384976525821511E-2</v>
      </c>
      <c r="AI418" s="212">
        <f t="shared" si="247"/>
        <v>3.9419485332112814E-3</v>
      </c>
      <c r="AJ418" s="212">
        <f t="shared" si="250"/>
        <v>-3.2443027992610229E-2</v>
      </c>
      <c r="AK418" s="1"/>
      <c r="AL418" s="1"/>
    </row>
    <row r="419" spans="1:38" s="7" customFormat="1" ht="12.95" customHeight="1" x14ac:dyDescent="0.2">
      <c r="A419" s="105">
        <v>0.1</v>
      </c>
      <c r="B419" s="106">
        <f t="shared" si="249"/>
        <v>73000</v>
      </c>
      <c r="C419" s="28">
        <f t="shared" si="257"/>
        <v>9013512</v>
      </c>
      <c r="D419" s="108">
        <f t="shared" si="254"/>
        <v>71500</v>
      </c>
      <c r="E419" s="88" t="s">
        <v>1405</v>
      </c>
      <c r="F419" s="39" t="s">
        <v>1418</v>
      </c>
      <c r="G419" s="44"/>
      <c r="H419" s="60"/>
      <c r="I419" s="46"/>
      <c r="J419" s="53"/>
      <c r="K419" s="56"/>
      <c r="L419" s="57"/>
      <c r="M419" s="58"/>
      <c r="N419" s="38"/>
      <c r="O419" s="63"/>
      <c r="P419" s="64"/>
      <c r="Q419" s="36"/>
      <c r="S419" s="117"/>
      <c r="T419" s="117">
        <v>9013512</v>
      </c>
      <c r="U419" s="151" t="s">
        <v>1402</v>
      </c>
      <c r="V419" s="152" t="s">
        <v>533</v>
      </c>
      <c r="W419" s="6">
        <v>2756</v>
      </c>
      <c r="Y419" s="302">
        <f t="shared" si="252"/>
        <v>73033</v>
      </c>
      <c r="Z419" s="302"/>
      <c r="AA419" s="169">
        <f t="shared" si="248"/>
        <v>0.97</v>
      </c>
      <c r="AB419" s="168">
        <f t="shared" si="253"/>
        <v>-4.5185053332053027E-4</v>
      </c>
      <c r="AC419" s="209">
        <f t="shared" si="258"/>
        <v>73000</v>
      </c>
      <c r="AD419" s="151" t="s">
        <v>1402</v>
      </c>
      <c r="AE419" s="205" t="s">
        <v>533</v>
      </c>
      <c r="AF419" s="206">
        <v>2851</v>
      </c>
      <c r="AG419" s="136">
        <f t="shared" si="237"/>
        <v>0.28000000000000003</v>
      </c>
      <c r="AH419" s="168">
        <f t="shared" si="246"/>
        <v>3.447024673439758E-2</v>
      </c>
      <c r="AI419" s="212">
        <f t="shared" si="247"/>
        <v>-4.5185053332053027E-4</v>
      </c>
      <c r="AJ419" s="212">
        <f t="shared" si="250"/>
        <v>-3.4922097267718111E-2</v>
      </c>
      <c r="AK419" s="1"/>
      <c r="AL419" s="1"/>
    </row>
    <row r="420" spans="1:38" s="7" customFormat="1" ht="12.95" customHeight="1" x14ac:dyDescent="0.2">
      <c r="A420" s="105">
        <v>0.1</v>
      </c>
      <c r="B420" s="106">
        <f t="shared" si="249"/>
        <v>81000</v>
      </c>
      <c r="C420" s="28">
        <f t="shared" si="257"/>
        <v>9013526</v>
      </c>
      <c r="D420" s="108">
        <f t="shared" si="254"/>
        <v>79300</v>
      </c>
      <c r="E420" s="88" t="s">
        <v>1407</v>
      </c>
      <c r="F420" s="39" t="s">
        <v>1419</v>
      </c>
      <c r="G420" s="44"/>
      <c r="H420" s="60"/>
      <c r="I420" s="46"/>
      <c r="J420" s="53"/>
      <c r="K420" s="56"/>
      <c r="L420" s="57"/>
      <c r="M420" s="58"/>
      <c r="N420" s="38"/>
      <c r="O420" s="63"/>
      <c r="P420" s="64"/>
      <c r="Q420" s="36"/>
      <c r="S420" s="117"/>
      <c r="T420" s="117">
        <v>9013526</v>
      </c>
      <c r="U420" s="151" t="s">
        <v>1429</v>
      </c>
      <c r="V420" s="152" t="s">
        <v>533</v>
      </c>
      <c r="W420" s="6">
        <v>3066</v>
      </c>
      <c r="Y420" s="302">
        <f t="shared" si="252"/>
        <v>81248</v>
      </c>
      <c r="Z420" s="302"/>
      <c r="AA420" s="169">
        <f t="shared" si="248"/>
        <v>0.97</v>
      </c>
      <c r="AB420" s="168">
        <f t="shared" si="253"/>
        <v>-3.0523828278850029E-3</v>
      </c>
      <c r="AC420" s="209">
        <f t="shared" si="258"/>
        <v>81000</v>
      </c>
      <c r="AD420" s="151" t="s">
        <v>1429</v>
      </c>
      <c r="AE420" s="205" t="s">
        <v>533</v>
      </c>
      <c r="AF420" s="206">
        <v>3164</v>
      </c>
      <c r="AG420" s="136">
        <f t="shared" si="237"/>
        <v>0.28000000000000003</v>
      </c>
      <c r="AH420" s="168">
        <f t="shared" si="246"/>
        <v>3.1963470319634757E-2</v>
      </c>
      <c r="AI420" s="212">
        <f t="shared" si="247"/>
        <v>-3.0523828278850029E-3</v>
      </c>
      <c r="AJ420" s="212">
        <f t="shared" si="250"/>
        <v>-3.501585314751976E-2</v>
      </c>
      <c r="AK420" s="1"/>
      <c r="AL420" s="1"/>
    </row>
    <row r="421" spans="1:38" s="7" customFormat="1" ht="12.95" customHeight="1" x14ac:dyDescent="0.2">
      <c r="A421" s="105">
        <v>0.1</v>
      </c>
      <c r="B421" s="106">
        <f t="shared" si="249"/>
        <v>100000</v>
      </c>
      <c r="C421" s="28">
        <f t="shared" si="257"/>
        <v>9013701</v>
      </c>
      <c r="D421" s="108">
        <f t="shared" si="254"/>
        <v>97900</v>
      </c>
      <c r="E421" s="29" t="s">
        <v>1408</v>
      </c>
      <c r="F421" s="39" t="s">
        <v>1420</v>
      </c>
      <c r="G421" s="44"/>
      <c r="H421" s="60"/>
      <c r="I421" s="46"/>
      <c r="J421" s="53"/>
      <c r="K421" s="56"/>
      <c r="L421" s="57"/>
      <c r="M421" s="58"/>
      <c r="N421" s="38"/>
      <c r="O421" s="63"/>
      <c r="P421" s="64"/>
      <c r="Q421" s="36"/>
      <c r="S421" s="117"/>
      <c r="T421" s="117">
        <v>9013701</v>
      </c>
      <c r="U421" s="151" t="s">
        <v>1430</v>
      </c>
      <c r="V421" s="152" t="s">
        <v>557</v>
      </c>
      <c r="W421" s="6">
        <v>3728</v>
      </c>
      <c r="Y421" s="302">
        <f t="shared" si="252"/>
        <v>98791</v>
      </c>
      <c r="Z421" s="302"/>
      <c r="AA421" s="169">
        <v>0.98</v>
      </c>
      <c r="AB421" s="168">
        <f t="shared" si="253"/>
        <v>1.223795689890772E-2</v>
      </c>
      <c r="AC421" s="209">
        <f>CEILING((AF421*$AD$9),1000)-1000</f>
        <v>100000</v>
      </c>
      <c r="AD421" s="151" t="s">
        <v>1430</v>
      </c>
      <c r="AE421" s="205" t="s">
        <v>557</v>
      </c>
      <c r="AF421" s="206">
        <v>3945</v>
      </c>
      <c r="AG421" s="136">
        <v>0.24</v>
      </c>
      <c r="AH421" s="168">
        <f t="shared" si="246"/>
        <v>5.8208154506437682E-2</v>
      </c>
      <c r="AI421" s="212">
        <f t="shared" si="247"/>
        <v>1.223795689890772E-2</v>
      </c>
      <c r="AJ421" s="212">
        <f t="shared" si="250"/>
        <v>-4.5970197607529961E-2</v>
      </c>
      <c r="AK421" s="1"/>
      <c r="AL421" s="1"/>
    </row>
    <row r="422" spans="1:38" s="7" customFormat="1" ht="12.95" customHeight="1" x14ac:dyDescent="0.2">
      <c r="A422" s="105">
        <v>0.1</v>
      </c>
      <c r="B422" s="106">
        <f t="shared" si="249"/>
        <v>100000</v>
      </c>
      <c r="C422" s="28">
        <f t="shared" si="257"/>
        <v>9013702</v>
      </c>
      <c r="D422" s="108">
        <f t="shared" si="254"/>
        <v>97900</v>
      </c>
      <c r="E422" s="29" t="s">
        <v>1409</v>
      </c>
      <c r="F422" s="39" t="s">
        <v>1421</v>
      </c>
      <c r="G422" s="44"/>
      <c r="H422" s="60"/>
      <c r="I422" s="46"/>
      <c r="J422" s="53"/>
      <c r="K422" s="56"/>
      <c r="L422" s="57"/>
      <c r="M422" s="58"/>
      <c r="N422" s="38"/>
      <c r="O422" s="63"/>
      <c r="P422" s="64"/>
      <c r="Q422" s="36"/>
      <c r="S422" s="117"/>
      <c r="T422" s="117">
        <v>9013702</v>
      </c>
      <c r="U422" s="151" t="s">
        <v>1431</v>
      </c>
      <c r="V422" s="152" t="s">
        <v>557</v>
      </c>
      <c r="W422" s="6">
        <v>3728</v>
      </c>
      <c r="Y422" s="302">
        <f t="shared" si="252"/>
        <v>98791</v>
      </c>
      <c r="Z422" s="302"/>
      <c r="AA422" s="169">
        <f t="shared" si="248"/>
        <v>0.98</v>
      </c>
      <c r="AB422" s="168">
        <f t="shared" si="253"/>
        <v>1.223795689890772E-2</v>
      </c>
      <c r="AC422" s="209">
        <f t="shared" ref="AC422:AC429" si="259">CEILING((AF422*$AD$9),1000)-1000</f>
        <v>100000</v>
      </c>
      <c r="AD422" s="151" t="s">
        <v>1431</v>
      </c>
      <c r="AE422" s="205" t="s">
        <v>557</v>
      </c>
      <c r="AF422" s="206">
        <v>3945</v>
      </c>
      <c r="AG422" s="136">
        <f t="shared" si="237"/>
        <v>0.24</v>
      </c>
      <c r="AH422" s="168">
        <f t="shared" si="246"/>
        <v>5.8208154506437682E-2</v>
      </c>
      <c r="AI422" s="212">
        <f t="shared" si="247"/>
        <v>1.223795689890772E-2</v>
      </c>
      <c r="AJ422" s="212">
        <f t="shared" si="250"/>
        <v>-4.5970197607529961E-2</v>
      </c>
      <c r="AK422" s="1"/>
      <c r="AL422" s="1"/>
    </row>
    <row r="423" spans="1:38" s="7" customFormat="1" ht="12.95" customHeight="1" x14ac:dyDescent="0.2">
      <c r="A423" s="105">
        <v>0.1</v>
      </c>
      <c r="B423" s="106">
        <f t="shared" si="249"/>
        <v>114000</v>
      </c>
      <c r="C423" s="28">
        <f t="shared" si="257"/>
        <v>9013703</v>
      </c>
      <c r="D423" s="108">
        <f t="shared" si="254"/>
        <v>111700</v>
      </c>
      <c r="E423" s="29" t="s">
        <v>1410</v>
      </c>
      <c r="F423" s="39" t="s">
        <v>1422</v>
      </c>
      <c r="G423" s="44"/>
      <c r="H423" s="60"/>
      <c r="I423" s="46"/>
      <c r="J423" s="53"/>
      <c r="K423" s="56"/>
      <c r="L423" s="57"/>
      <c r="M423" s="58"/>
      <c r="N423" s="38"/>
      <c r="O423" s="63"/>
      <c r="P423" s="64"/>
      <c r="Q423" s="36"/>
      <c r="S423" s="117"/>
      <c r="T423" s="117">
        <v>9013703</v>
      </c>
      <c r="U423" s="151" t="s">
        <v>1432</v>
      </c>
      <c r="V423" s="152" t="s">
        <v>557</v>
      </c>
      <c r="W423" s="6">
        <v>4211</v>
      </c>
      <c r="Y423" s="302">
        <f t="shared" si="252"/>
        <v>111591</v>
      </c>
      <c r="Z423" s="302"/>
      <c r="AA423" s="169">
        <f t="shared" si="248"/>
        <v>0.98</v>
      </c>
      <c r="AB423" s="168">
        <f t="shared" si="253"/>
        <v>2.1587762453961323E-2</v>
      </c>
      <c r="AC423" s="209">
        <f t="shared" si="259"/>
        <v>114000</v>
      </c>
      <c r="AD423" s="151" t="s">
        <v>1432</v>
      </c>
      <c r="AE423" s="205" t="s">
        <v>557</v>
      </c>
      <c r="AF423" s="206">
        <v>4475</v>
      </c>
      <c r="AG423" s="136">
        <f t="shared" si="237"/>
        <v>0.24</v>
      </c>
      <c r="AH423" s="168">
        <f t="shared" si="246"/>
        <v>6.2692947043457625E-2</v>
      </c>
      <c r="AI423" s="212">
        <f t="shared" si="247"/>
        <v>2.1587762453961323E-2</v>
      </c>
      <c r="AJ423" s="212">
        <f t="shared" si="250"/>
        <v>-4.1105184589496302E-2</v>
      </c>
      <c r="AK423" s="1"/>
      <c r="AL423" s="1"/>
    </row>
    <row r="424" spans="1:38" s="7" customFormat="1" ht="12.95" customHeight="1" x14ac:dyDescent="0.2">
      <c r="A424" s="105">
        <v>0.1</v>
      </c>
      <c r="B424" s="106">
        <f t="shared" si="249"/>
        <v>138000</v>
      </c>
      <c r="C424" s="28">
        <f t="shared" si="257"/>
        <v>9013704</v>
      </c>
      <c r="D424" s="108">
        <f t="shared" si="254"/>
        <v>135200</v>
      </c>
      <c r="E424" s="29" t="s">
        <v>1411</v>
      </c>
      <c r="F424" s="39" t="s">
        <v>1423</v>
      </c>
      <c r="G424" s="44"/>
      <c r="H424" s="60"/>
      <c r="I424" s="46"/>
      <c r="J424" s="53"/>
      <c r="K424" s="56"/>
      <c r="L424" s="57"/>
      <c r="M424" s="58"/>
      <c r="N424" s="38"/>
      <c r="O424" s="63"/>
      <c r="P424" s="64"/>
      <c r="Q424" s="36"/>
      <c r="S424" s="117"/>
      <c r="T424" s="117">
        <v>9013704</v>
      </c>
      <c r="U424" s="151" t="s">
        <v>1433</v>
      </c>
      <c r="V424" s="152" t="s">
        <v>557</v>
      </c>
      <c r="W424" s="6">
        <v>5114</v>
      </c>
      <c r="Y424" s="302">
        <f t="shared" si="252"/>
        <v>135520</v>
      </c>
      <c r="Z424" s="302"/>
      <c r="AA424" s="169">
        <f t="shared" si="248"/>
        <v>0.98</v>
      </c>
      <c r="AB424" s="168">
        <f t="shared" si="253"/>
        <v>1.8299881936245654E-2</v>
      </c>
      <c r="AC424" s="209">
        <f t="shared" si="259"/>
        <v>138000</v>
      </c>
      <c r="AD424" s="151" t="s">
        <v>1433</v>
      </c>
      <c r="AE424" s="205" t="s">
        <v>557</v>
      </c>
      <c r="AF424" s="206">
        <v>5445</v>
      </c>
      <c r="AG424" s="136">
        <f t="shared" si="237"/>
        <v>0.24</v>
      </c>
      <c r="AH424" s="168">
        <f t="shared" si="246"/>
        <v>6.4724286272976217E-2</v>
      </c>
      <c r="AI424" s="212">
        <f t="shared" si="247"/>
        <v>1.8299881936245654E-2</v>
      </c>
      <c r="AJ424" s="212">
        <f t="shared" si="250"/>
        <v>-4.6424404336730563E-2</v>
      </c>
      <c r="AK424" s="1"/>
      <c r="AL424" s="1"/>
    </row>
    <row r="425" spans="1:38" s="7" customFormat="1" ht="12.95" customHeight="1" x14ac:dyDescent="0.2">
      <c r="A425" s="105">
        <v>0.1</v>
      </c>
      <c r="B425" s="106">
        <f t="shared" si="249"/>
        <v>145000</v>
      </c>
      <c r="C425" s="28">
        <f t="shared" si="257"/>
        <v>9013705</v>
      </c>
      <c r="D425" s="108">
        <f t="shared" si="254"/>
        <v>142000</v>
      </c>
      <c r="E425" s="29" t="s">
        <v>1412</v>
      </c>
      <c r="F425" s="39" t="s">
        <v>1424</v>
      </c>
      <c r="G425" s="44"/>
      <c r="H425" s="60"/>
      <c r="I425" s="46"/>
      <c r="J425" s="53"/>
      <c r="K425" s="56"/>
      <c r="L425" s="57"/>
      <c r="M425" s="58"/>
      <c r="N425" s="38"/>
      <c r="O425" s="63"/>
      <c r="P425" s="64"/>
      <c r="Q425" s="36"/>
      <c r="S425" s="117"/>
      <c r="T425" s="117">
        <v>9013705</v>
      </c>
      <c r="U425" s="151" t="s">
        <v>1434</v>
      </c>
      <c r="V425" s="152" t="s">
        <v>557</v>
      </c>
      <c r="W425" s="6">
        <v>5481</v>
      </c>
      <c r="Y425" s="302">
        <f t="shared" si="252"/>
        <v>145246</v>
      </c>
      <c r="Z425" s="302"/>
      <c r="AA425" s="169">
        <f t="shared" si="248"/>
        <v>0.98</v>
      </c>
      <c r="AB425" s="168">
        <f t="shared" si="253"/>
        <v>-1.6936783112787568E-3</v>
      </c>
      <c r="AC425" s="209">
        <f t="shared" si="259"/>
        <v>145000</v>
      </c>
      <c r="AD425" s="151" t="s">
        <v>1434</v>
      </c>
      <c r="AE425" s="205" t="s">
        <v>557</v>
      </c>
      <c r="AF425" s="206">
        <v>5708</v>
      </c>
      <c r="AG425" s="136">
        <f t="shared" si="237"/>
        <v>0.24</v>
      </c>
      <c r="AH425" s="168">
        <f t="shared" si="246"/>
        <v>4.1415800036489703E-2</v>
      </c>
      <c r="AI425" s="212">
        <f t="shared" si="247"/>
        <v>-1.6936783112787568E-3</v>
      </c>
      <c r="AJ425" s="212">
        <f t="shared" si="250"/>
        <v>-4.310947834776846E-2</v>
      </c>
      <c r="AK425" s="1"/>
      <c r="AL425" s="1"/>
    </row>
    <row r="426" spans="1:38" s="7" customFormat="1" ht="12.95" customHeight="1" x14ac:dyDescent="0.2">
      <c r="A426" s="105">
        <v>0.1</v>
      </c>
      <c r="B426" s="106">
        <f t="shared" si="249"/>
        <v>152000</v>
      </c>
      <c r="C426" s="28">
        <f t="shared" si="257"/>
        <v>9013706</v>
      </c>
      <c r="D426" s="108">
        <f t="shared" si="254"/>
        <v>148900</v>
      </c>
      <c r="E426" s="29" t="s">
        <v>1428</v>
      </c>
      <c r="F426" s="39" t="s">
        <v>1425</v>
      </c>
      <c r="G426" s="44"/>
      <c r="H426" s="60"/>
      <c r="I426" s="46"/>
      <c r="J426" s="53"/>
      <c r="K426" s="56"/>
      <c r="L426" s="57"/>
      <c r="M426" s="58"/>
      <c r="N426" s="38"/>
      <c r="O426" s="63"/>
      <c r="P426" s="64"/>
      <c r="Q426" s="36"/>
      <c r="S426" s="117"/>
      <c r="T426" s="117">
        <v>9013706</v>
      </c>
      <c r="U426" s="151" t="s">
        <v>1435</v>
      </c>
      <c r="V426" s="152" t="s">
        <v>557</v>
      </c>
      <c r="W426" s="6">
        <v>5638</v>
      </c>
      <c r="Y426" s="302">
        <f t="shared" si="252"/>
        <v>149406</v>
      </c>
      <c r="Z426" s="302"/>
      <c r="AA426" s="169">
        <f t="shared" si="248"/>
        <v>0.98</v>
      </c>
      <c r="AB426" s="168">
        <f t="shared" si="253"/>
        <v>1.7362087198639964E-2</v>
      </c>
      <c r="AC426" s="209">
        <f t="shared" si="259"/>
        <v>152000</v>
      </c>
      <c r="AD426" s="151" t="s">
        <v>1435</v>
      </c>
      <c r="AE426" s="205" t="s">
        <v>557</v>
      </c>
      <c r="AF426" s="206">
        <v>5990</v>
      </c>
      <c r="AG426" s="136">
        <f t="shared" si="237"/>
        <v>0.24</v>
      </c>
      <c r="AH426" s="168">
        <f t="shared" si="246"/>
        <v>6.243348705214613E-2</v>
      </c>
      <c r="AI426" s="212">
        <f t="shared" si="247"/>
        <v>1.7362087198639964E-2</v>
      </c>
      <c r="AJ426" s="212">
        <f t="shared" si="250"/>
        <v>-4.5071399853506167E-2</v>
      </c>
      <c r="AK426" s="1"/>
      <c r="AL426" s="1"/>
    </row>
    <row r="427" spans="1:38" s="7" customFormat="1" ht="12.95" customHeight="1" x14ac:dyDescent="0.2">
      <c r="A427" s="105">
        <v>0.1</v>
      </c>
      <c r="B427" s="106">
        <f t="shared" si="249"/>
        <v>182000</v>
      </c>
      <c r="C427" s="28">
        <f t="shared" si="257"/>
        <v>9013707</v>
      </c>
      <c r="D427" s="108">
        <f t="shared" si="254"/>
        <v>178300</v>
      </c>
      <c r="E427" s="29" t="s">
        <v>1413</v>
      </c>
      <c r="F427" s="39" t="s">
        <v>1426</v>
      </c>
      <c r="G427" s="44"/>
      <c r="H427" s="60"/>
      <c r="I427" s="46"/>
      <c r="J427" s="53"/>
      <c r="K427" s="56"/>
      <c r="L427" s="57"/>
      <c r="M427" s="58"/>
      <c r="N427" s="38"/>
      <c r="O427" s="63"/>
      <c r="P427" s="64"/>
      <c r="Q427" s="36"/>
      <c r="S427" s="117"/>
      <c r="T427" s="117">
        <v>9013707</v>
      </c>
      <c r="U427" s="151" t="s">
        <v>1436</v>
      </c>
      <c r="V427" s="152" t="s">
        <v>557</v>
      </c>
      <c r="W427" s="6">
        <v>6742</v>
      </c>
      <c r="Y427" s="302">
        <f t="shared" si="252"/>
        <v>178662</v>
      </c>
      <c r="Z427" s="302"/>
      <c r="AA427" s="169">
        <f t="shared" si="248"/>
        <v>0.98</v>
      </c>
      <c r="AB427" s="168">
        <f t="shared" si="253"/>
        <v>1.8683323818159403E-2</v>
      </c>
      <c r="AC427" s="209">
        <f t="shared" si="259"/>
        <v>182000</v>
      </c>
      <c r="AD427" s="151" t="s">
        <v>1436</v>
      </c>
      <c r="AE427" s="205" t="s">
        <v>557</v>
      </c>
      <c r="AF427" s="206">
        <v>7142</v>
      </c>
      <c r="AG427" s="136">
        <f t="shared" si="237"/>
        <v>0.24</v>
      </c>
      <c r="AH427" s="168">
        <f t="shared" si="246"/>
        <v>5.932957579353304E-2</v>
      </c>
      <c r="AI427" s="212">
        <f t="shared" si="247"/>
        <v>1.8683323818159403E-2</v>
      </c>
      <c r="AJ427" s="212">
        <f t="shared" si="250"/>
        <v>-4.0646251975373637E-2</v>
      </c>
      <c r="AK427" s="1"/>
      <c r="AL427" s="1"/>
    </row>
    <row r="428" spans="1:38" s="7" customFormat="1" ht="12.95" customHeight="1" x14ac:dyDescent="0.2">
      <c r="A428" s="121">
        <v>0.1</v>
      </c>
      <c r="B428" s="106">
        <f t="shared" si="249"/>
        <v>220000</v>
      </c>
      <c r="C428" s="101">
        <f t="shared" si="257"/>
        <v>9013708</v>
      </c>
      <c r="D428" s="109">
        <f t="shared" si="254"/>
        <v>215500</v>
      </c>
      <c r="E428" s="102" t="s">
        <v>1414</v>
      </c>
      <c r="F428" s="156" t="s">
        <v>1427</v>
      </c>
      <c r="G428" s="44"/>
      <c r="H428" s="60"/>
      <c r="I428" s="46"/>
      <c r="J428" s="53"/>
      <c r="K428" s="56"/>
      <c r="L428" s="57"/>
      <c r="M428" s="58"/>
      <c r="N428" s="38"/>
      <c r="O428" s="63"/>
      <c r="P428" s="64"/>
      <c r="Q428" s="36"/>
      <c r="S428" s="117"/>
      <c r="T428" s="117">
        <v>9013708</v>
      </c>
      <c r="U428" s="151" t="s">
        <v>1437</v>
      </c>
      <c r="V428" s="152" t="s">
        <v>557</v>
      </c>
      <c r="W428" s="6">
        <v>8123</v>
      </c>
      <c r="Y428" s="302">
        <f t="shared" si="252"/>
        <v>215259</v>
      </c>
      <c r="Z428" s="302"/>
      <c r="AA428" s="169">
        <f t="shared" si="248"/>
        <v>0.98</v>
      </c>
      <c r="AB428" s="168">
        <f t="shared" si="253"/>
        <v>2.2024630793602062E-2</v>
      </c>
      <c r="AC428" s="209">
        <f t="shared" si="259"/>
        <v>220000</v>
      </c>
      <c r="AD428" s="151" t="s">
        <v>1437</v>
      </c>
      <c r="AE428" s="205" t="s">
        <v>557</v>
      </c>
      <c r="AF428" s="206">
        <v>8637</v>
      </c>
      <c r="AG428" s="136">
        <f t="shared" si="237"/>
        <v>0.24</v>
      </c>
      <c r="AH428" s="168">
        <f t="shared" si="246"/>
        <v>6.3277114366613318E-2</v>
      </c>
      <c r="AI428" s="212">
        <f t="shared" si="247"/>
        <v>2.2024630793602062E-2</v>
      </c>
      <c r="AJ428" s="212">
        <f t="shared" si="250"/>
        <v>-4.1252483573011256E-2</v>
      </c>
      <c r="AK428" s="1"/>
      <c r="AL428" s="1"/>
    </row>
    <row r="429" spans="1:38" s="7" customFormat="1" ht="12.95" customHeight="1" thickBot="1" x14ac:dyDescent="0.25">
      <c r="A429" s="124">
        <v>0.1</v>
      </c>
      <c r="B429" s="106">
        <f t="shared" si="249"/>
        <v>220000</v>
      </c>
      <c r="C429" s="85">
        <v>9013727</v>
      </c>
      <c r="D429" s="109">
        <f t="shared" si="254"/>
        <v>215500</v>
      </c>
      <c r="E429" s="86" t="s">
        <v>1526</v>
      </c>
      <c r="F429" s="94" t="s">
        <v>1527</v>
      </c>
      <c r="G429" s="44"/>
      <c r="H429" s="60"/>
      <c r="I429" s="46"/>
      <c r="J429" s="53"/>
      <c r="K429" s="56"/>
      <c r="L429" s="57"/>
      <c r="M429" s="58"/>
      <c r="N429" s="38"/>
      <c r="O429" s="63"/>
      <c r="P429" s="64"/>
      <c r="Q429" s="36"/>
      <c r="S429" s="117"/>
      <c r="T429" s="117"/>
      <c r="U429" s="151"/>
      <c r="V429" s="152"/>
      <c r="W429" s="6"/>
      <c r="Y429" s="202"/>
      <c r="Z429" s="202"/>
      <c r="AA429" s="169"/>
      <c r="AB429" s="218" t="s">
        <v>1525</v>
      </c>
      <c r="AC429" s="209">
        <f t="shared" si="259"/>
        <v>220000</v>
      </c>
      <c r="AD429" s="151" t="s">
        <v>1515</v>
      </c>
      <c r="AE429" s="205" t="s">
        <v>557</v>
      </c>
      <c r="AF429" s="206">
        <v>8657</v>
      </c>
      <c r="AG429" s="136">
        <f t="shared" si="237"/>
        <v>0.24</v>
      </c>
      <c r="AH429" s="168"/>
      <c r="AI429" s="212"/>
      <c r="AJ429" s="212">
        <f t="shared" si="250"/>
        <v>0</v>
      </c>
      <c r="AK429" s="1"/>
      <c r="AL429" s="1"/>
    </row>
    <row r="430" spans="1:38" s="7" customFormat="1" ht="12.95" customHeight="1" x14ac:dyDescent="0.2">
      <c r="A430" s="122">
        <v>0.1</v>
      </c>
      <c r="B430" s="106">
        <f t="shared" si="249"/>
        <v>44500</v>
      </c>
      <c r="C430" s="82">
        <f>T430</f>
        <v>9021000</v>
      </c>
      <c r="D430" s="110">
        <f t="shared" si="254"/>
        <v>43600</v>
      </c>
      <c r="E430" s="91" t="s">
        <v>1329</v>
      </c>
      <c r="F430" s="157" t="s">
        <v>1331</v>
      </c>
      <c r="G430" s="44"/>
      <c r="H430" s="60"/>
      <c r="I430" s="46"/>
      <c r="J430" s="53"/>
      <c r="K430" s="56"/>
      <c r="L430" s="57"/>
      <c r="M430" s="58"/>
      <c r="N430" s="38"/>
      <c r="O430" s="63"/>
      <c r="P430" s="64"/>
      <c r="Q430" s="36"/>
      <c r="S430" s="117"/>
      <c r="T430" s="117">
        <v>9021000</v>
      </c>
      <c r="U430" s="151" t="s">
        <v>1116</v>
      </c>
      <c r="V430" s="152" t="s">
        <v>1117</v>
      </c>
      <c r="W430" s="6">
        <v>1628</v>
      </c>
      <c r="Y430" s="302">
        <f t="shared" si="252"/>
        <v>43141</v>
      </c>
      <c r="Z430" s="302"/>
      <c r="AA430" s="169">
        <v>0.97</v>
      </c>
      <c r="AB430" s="168">
        <f t="shared" si="253"/>
        <v>3.1501356018636573E-2</v>
      </c>
      <c r="AC430" s="209">
        <f>CEILING((AF430*$AD$9),100)-100</f>
        <v>44500</v>
      </c>
      <c r="AD430" s="151" t="s">
        <v>1116</v>
      </c>
      <c r="AE430" s="205" t="s">
        <v>1117</v>
      </c>
      <c r="AF430" s="206">
        <v>1746</v>
      </c>
      <c r="AG430" s="136">
        <v>0.26</v>
      </c>
      <c r="AH430" s="168">
        <f t="shared" si="246"/>
        <v>7.2481572481572387E-2</v>
      </c>
      <c r="AI430" s="212">
        <f t="shared" si="247"/>
        <v>3.1501356018636573E-2</v>
      </c>
      <c r="AJ430" s="212">
        <f t="shared" si="250"/>
        <v>-4.0980216462935815E-2</v>
      </c>
      <c r="AK430" s="1"/>
      <c r="AL430" s="1"/>
    </row>
    <row r="431" spans="1:38" s="7" customFormat="1" ht="12.95" customHeight="1" x14ac:dyDescent="0.2">
      <c r="A431" s="105">
        <v>0.1</v>
      </c>
      <c r="B431" s="106">
        <f t="shared" si="249"/>
        <v>54300</v>
      </c>
      <c r="C431" s="28" t="str">
        <f>T431</f>
        <v>9 021 000.A</v>
      </c>
      <c r="D431" s="108">
        <f t="shared" si="254"/>
        <v>53200</v>
      </c>
      <c r="E431" s="88" t="str">
        <f t="shared" ref="E431:E432" si="260">E430</f>
        <v>DD</v>
      </c>
      <c r="F431" s="126" t="s">
        <v>1332</v>
      </c>
      <c r="G431" s="44"/>
      <c r="H431" s="60"/>
      <c r="I431" s="46"/>
      <c r="J431" s="53"/>
      <c r="K431" s="56"/>
      <c r="L431" s="57"/>
      <c r="M431" s="58"/>
      <c r="N431" s="38"/>
      <c r="O431" s="63"/>
      <c r="P431" s="64"/>
      <c r="Q431" s="36"/>
      <c r="S431" s="117"/>
      <c r="T431" s="158" t="s">
        <v>1438</v>
      </c>
      <c r="U431" s="151" t="s">
        <v>1118</v>
      </c>
      <c r="V431" s="152" t="s">
        <v>1117</v>
      </c>
      <c r="W431" s="6">
        <v>1993</v>
      </c>
      <c r="Y431" s="302">
        <f t="shared" si="252"/>
        <v>52814</v>
      </c>
      <c r="Z431" s="302"/>
      <c r="AA431" s="169">
        <f t="shared" si="248"/>
        <v>0.97</v>
      </c>
      <c r="AB431" s="168">
        <f t="shared" si="253"/>
        <v>2.8136478963911138E-2</v>
      </c>
      <c r="AC431" s="209">
        <f t="shared" si="245"/>
        <v>54300</v>
      </c>
      <c r="AD431" s="151" t="s">
        <v>1118</v>
      </c>
      <c r="AE431" s="205" t="s">
        <v>1117</v>
      </c>
      <c r="AF431" s="206">
        <v>2130</v>
      </c>
      <c r="AG431" s="136">
        <f t="shared" si="237"/>
        <v>0.26</v>
      </c>
      <c r="AH431" s="168">
        <f t="shared" si="246"/>
        <v>6.8740592072252804E-2</v>
      </c>
      <c r="AI431" s="212">
        <f t="shared" si="247"/>
        <v>2.8136478963911138E-2</v>
      </c>
      <c r="AJ431" s="212">
        <f t="shared" si="250"/>
        <v>-4.0604113108341666E-2</v>
      </c>
      <c r="AK431" s="1"/>
      <c r="AL431" s="1"/>
    </row>
    <row r="432" spans="1:38" s="7" customFormat="1" ht="12.95" customHeight="1" x14ac:dyDescent="0.2">
      <c r="A432" s="105">
        <v>0.1</v>
      </c>
      <c r="B432" s="106">
        <f t="shared" si="249"/>
        <v>50500</v>
      </c>
      <c r="C432" s="28" t="str">
        <f t="shared" ref="C432:C469" si="261">T432</f>
        <v>9 021 000.D</v>
      </c>
      <c r="D432" s="108">
        <f t="shared" ref="D432:D485" si="262">CEILING(IF(B432&lt;10000,B432,B432*0.98),100)-100</f>
        <v>49400</v>
      </c>
      <c r="E432" s="88" t="str">
        <f t="shared" si="260"/>
        <v>DD</v>
      </c>
      <c r="F432" s="126" t="s">
        <v>1333</v>
      </c>
      <c r="G432" s="44"/>
      <c r="H432" s="60"/>
      <c r="I432" s="46"/>
      <c r="J432" s="53"/>
      <c r="K432" s="56"/>
      <c r="L432" s="57"/>
      <c r="M432" s="58"/>
      <c r="N432" s="38"/>
      <c r="O432" s="63"/>
      <c r="P432" s="64"/>
      <c r="Q432" s="36"/>
      <c r="S432" s="117"/>
      <c r="T432" s="158" t="s">
        <v>1439</v>
      </c>
      <c r="U432" s="151" t="s">
        <v>1119</v>
      </c>
      <c r="V432" s="152" t="s">
        <v>1117</v>
      </c>
      <c r="W432" s="6">
        <v>1853</v>
      </c>
      <c r="Y432" s="302">
        <f t="shared" si="252"/>
        <v>49104</v>
      </c>
      <c r="Z432" s="302"/>
      <c r="AA432" s="169">
        <f t="shared" si="248"/>
        <v>0.97</v>
      </c>
      <c r="AB432" s="168">
        <f t="shared" si="253"/>
        <v>2.8429455848810736E-2</v>
      </c>
      <c r="AC432" s="209">
        <f t="shared" si="245"/>
        <v>50500</v>
      </c>
      <c r="AD432" s="151" t="s">
        <v>1119</v>
      </c>
      <c r="AE432" s="205" t="s">
        <v>1117</v>
      </c>
      <c r="AF432" s="206">
        <v>1984</v>
      </c>
      <c r="AG432" s="136">
        <f t="shared" si="237"/>
        <v>0.26</v>
      </c>
      <c r="AH432" s="168">
        <f t="shared" si="246"/>
        <v>7.0696168375607105E-2</v>
      </c>
      <c r="AI432" s="212">
        <f t="shared" si="247"/>
        <v>2.8429455848810736E-2</v>
      </c>
      <c r="AJ432" s="212">
        <f t="shared" si="250"/>
        <v>-4.2266712526796368E-2</v>
      </c>
      <c r="AK432" s="1"/>
      <c r="AL432" s="1"/>
    </row>
    <row r="433" spans="1:38" s="7" customFormat="1" ht="12.95" customHeight="1" x14ac:dyDescent="0.2">
      <c r="A433" s="105">
        <v>0.1</v>
      </c>
      <c r="B433" s="106">
        <f t="shared" si="249"/>
        <v>66000</v>
      </c>
      <c r="C433" s="28">
        <f t="shared" si="261"/>
        <v>9021504</v>
      </c>
      <c r="D433" s="108">
        <f t="shared" si="262"/>
        <v>64600</v>
      </c>
      <c r="E433" s="88" t="s">
        <v>1330</v>
      </c>
      <c r="F433" s="125" t="s">
        <v>1334</v>
      </c>
      <c r="G433" s="44"/>
      <c r="H433" s="60"/>
      <c r="I433" s="46"/>
      <c r="J433" s="53"/>
      <c r="K433" s="56"/>
      <c r="L433" s="57"/>
      <c r="M433" s="58"/>
      <c r="N433" s="38"/>
      <c r="O433" s="63"/>
      <c r="P433" s="64"/>
      <c r="Q433" s="36"/>
      <c r="S433" s="117"/>
      <c r="T433" s="158">
        <v>9021504</v>
      </c>
      <c r="U433" s="151" t="s">
        <v>1120</v>
      </c>
      <c r="V433" s="152" t="s">
        <v>1117</v>
      </c>
      <c r="W433" s="6">
        <v>2509</v>
      </c>
      <c r="Y433" s="302">
        <f t="shared" si="252"/>
        <v>66488</v>
      </c>
      <c r="Z433" s="302"/>
      <c r="AA433" s="169">
        <f t="shared" si="248"/>
        <v>0.97</v>
      </c>
      <c r="AB433" s="168">
        <f t="shared" si="253"/>
        <v>-7.3396703164481103E-3</v>
      </c>
      <c r="AC433" s="209">
        <f>CEILING((AF433*$AD$9),100)-200</f>
        <v>66000</v>
      </c>
      <c r="AD433" s="151" t="s">
        <v>1120</v>
      </c>
      <c r="AE433" s="205" t="s">
        <v>1117</v>
      </c>
      <c r="AF433" s="206">
        <v>2594</v>
      </c>
      <c r="AG433" s="136">
        <f t="shared" si="237"/>
        <v>0.26</v>
      </c>
      <c r="AH433" s="168">
        <f t="shared" si="246"/>
        <v>3.3878039059386245E-2</v>
      </c>
      <c r="AI433" s="212">
        <f t="shared" si="247"/>
        <v>-7.3396703164481103E-3</v>
      </c>
      <c r="AJ433" s="212">
        <f t="shared" si="250"/>
        <v>-4.1217709375834355E-2</v>
      </c>
      <c r="AK433" s="1"/>
      <c r="AL433" s="1"/>
    </row>
    <row r="434" spans="1:38" s="7" customFormat="1" ht="12.95" customHeight="1" x14ac:dyDescent="0.2">
      <c r="A434" s="105">
        <v>0.1</v>
      </c>
      <c r="B434" s="106">
        <f t="shared" si="249"/>
        <v>75900</v>
      </c>
      <c r="C434" s="28" t="str">
        <f t="shared" si="261"/>
        <v>9 021 504.A</v>
      </c>
      <c r="D434" s="108">
        <f t="shared" si="262"/>
        <v>74300</v>
      </c>
      <c r="E434" s="88" t="str">
        <f t="shared" ref="E434:E435" si="263">E433</f>
        <v>DD-BC4</v>
      </c>
      <c r="F434" s="126" t="s">
        <v>1332</v>
      </c>
      <c r="G434" s="44"/>
      <c r="H434" s="60"/>
      <c r="I434" s="46"/>
      <c r="J434" s="53"/>
      <c r="K434" s="56"/>
      <c r="L434" s="57"/>
      <c r="M434" s="58"/>
      <c r="N434" s="38"/>
      <c r="O434" s="63"/>
      <c r="P434" s="64"/>
      <c r="Q434" s="36"/>
      <c r="S434" s="117"/>
      <c r="T434" s="158" t="s">
        <v>1440</v>
      </c>
      <c r="U434" s="151" t="s">
        <v>1121</v>
      </c>
      <c r="V434" s="152" t="s">
        <v>1117</v>
      </c>
      <c r="W434" s="6">
        <v>2874</v>
      </c>
      <c r="Y434" s="302">
        <f t="shared" si="252"/>
        <v>76160</v>
      </c>
      <c r="Z434" s="302"/>
      <c r="AA434" s="169">
        <f t="shared" si="248"/>
        <v>0.97</v>
      </c>
      <c r="AB434" s="168">
        <f t="shared" si="253"/>
        <v>-3.4138655462184753E-3</v>
      </c>
      <c r="AC434" s="209">
        <f t="shared" si="245"/>
        <v>75900</v>
      </c>
      <c r="AD434" s="151" t="s">
        <v>1121</v>
      </c>
      <c r="AE434" s="205" t="s">
        <v>1117</v>
      </c>
      <c r="AF434" s="206">
        <v>2977</v>
      </c>
      <c r="AG434" s="136">
        <f t="shared" si="237"/>
        <v>0.26</v>
      </c>
      <c r="AH434" s="168">
        <f t="shared" si="246"/>
        <v>3.5838552540014001E-2</v>
      </c>
      <c r="AI434" s="212">
        <f t="shared" si="247"/>
        <v>-3.4138655462184753E-3</v>
      </c>
      <c r="AJ434" s="212">
        <f t="shared" si="250"/>
        <v>-3.9252418086232477E-2</v>
      </c>
      <c r="AK434" s="1"/>
      <c r="AL434" s="1"/>
    </row>
    <row r="435" spans="1:38" s="7" customFormat="1" ht="12.95" customHeight="1" x14ac:dyDescent="0.2">
      <c r="A435" s="105">
        <v>0.1</v>
      </c>
      <c r="B435" s="106">
        <f t="shared" si="249"/>
        <v>72000</v>
      </c>
      <c r="C435" s="28" t="str">
        <f t="shared" si="261"/>
        <v>9 021 504.D</v>
      </c>
      <c r="D435" s="108">
        <f t="shared" si="262"/>
        <v>70500</v>
      </c>
      <c r="E435" s="88" t="str">
        <f t="shared" si="263"/>
        <v>DD-BC4</v>
      </c>
      <c r="F435" s="126" t="s">
        <v>1333</v>
      </c>
      <c r="G435" s="44"/>
      <c r="H435" s="60"/>
      <c r="I435" s="46"/>
      <c r="J435" s="53"/>
      <c r="K435" s="56"/>
      <c r="L435" s="57"/>
      <c r="M435" s="58"/>
      <c r="N435" s="38"/>
      <c r="O435" s="63"/>
      <c r="P435" s="64"/>
      <c r="Q435" s="36"/>
      <c r="S435" s="117"/>
      <c r="T435" s="158" t="s">
        <v>1441</v>
      </c>
      <c r="U435" s="151" t="s">
        <v>1122</v>
      </c>
      <c r="V435" s="152" t="s">
        <v>1117</v>
      </c>
      <c r="W435" s="6">
        <v>2734</v>
      </c>
      <c r="Y435" s="302">
        <f t="shared" si="252"/>
        <v>72450</v>
      </c>
      <c r="Z435" s="302"/>
      <c r="AA435" s="169">
        <f t="shared" si="248"/>
        <v>0.97</v>
      </c>
      <c r="AB435" s="168">
        <f t="shared" si="253"/>
        <v>-6.2111801242236142E-3</v>
      </c>
      <c r="AC435" s="209">
        <f>CEILING((AF435*$AD$9),100)-200</f>
        <v>72000</v>
      </c>
      <c r="AD435" s="151" t="s">
        <v>1122</v>
      </c>
      <c r="AE435" s="205" t="s">
        <v>1117</v>
      </c>
      <c r="AF435" s="206">
        <v>2831</v>
      </c>
      <c r="AG435" s="136">
        <f t="shared" si="237"/>
        <v>0.26</v>
      </c>
      <c r="AH435" s="168">
        <f t="shared" si="246"/>
        <v>3.5479151426481392E-2</v>
      </c>
      <c r="AI435" s="212">
        <f t="shared" si="247"/>
        <v>-6.2111801242236142E-3</v>
      </c>
      <c r="AJ435" s="212">
        <f t="shared" si="250"/>
        <v>-4.1690331550705007E-2</v>
      </c>
      <c r="AK435" s="1"/>
      <c r="AL435" s="1"/>
    </row>
    <row r="436" spans="1:38" s="7" customFormat="1" ht="12.95" customHeight="1" x14ac:dyDescent="0.2">
      <c r="A436" s="105">
        <v>0.1</v>
      </c>
      <c r="B436" s="106">
        <f t="shared" si="249"/>
        <v>72800</v>
      </c>
      <c r="C436" s="28">
        <f t="shared" si="261"/>
        <v>9021506</v>
      </c>
      <c r="D436" s="108">
        <f t="shared" si="262"/>
        <v>71300</v>
      </c>
      <c r="E436" s="88" t="s">
        <v>1335</v>
      </c>
      <c r="F436" s="125" t="s">
        <v>1336</v>
      </c>
      <c r="G436" s="44"/>
      <c r="H436" s="60"/>
      <c r="I436" s="46"/>
      <c r="J436" s="53"/>
      <c r="K436" s="56"/>
      <c r="L436" s="57"/>
      <c r="M436" s="58"/>
      <c r="N436" s="38"/>
      <c r="O436" s="63"/>
      <c r="P436" s="64"/>
      <c r="Q436" s="36"/>
      <c r="S436" s="117"/>
      <c r="T436" s="158">
        <v>9021506</v>
      </c>
      <c r="U436" s="151" t="s">
        <v>1123</v>
      </c>
      <c r="V436" s="152" t="s">
        <v>1117</v>
      </c>
      <c r="W436" s="6">
        <v>2751</v>
      </c>
      <c r="Y436" s="302">
        <f t="shared" si="252"/>
        <v>72901</v>
      </c>
      <c r="Z436" s="302"/>
      <c r="AA436" s="169">
        <f t="shared" si="248"/>
        <v>0.97</v>
      </c>
      <c r="AB436" s="168">
        <f t="shared" si="253"/>
        <v>-1.3854405289365213E-3</v>
      </c>
      <c r="AC436" s="209">
        <f t="shared" si="245"/>
        <v>72800</v>
      </c>
      <c r="AD436" s="151" t="s">
        <v>1123</v>
      </c>
      <c r="AE436" s="205" t="s">
        <v>1117</v>
      </c>
      <c r="AF436" s="206">
        <v>2856</v>
      </c>
      <c r="AG436" s="136">
        <f t="shared" si="237"/>
        <v>0.26</v>
      </c>
      <c r="AH436" s="168">
        <f t="shared" si="246"/>
        <v>3.8167938931297662E-2</v>
      </c>
      <c r="AI436" s="212">
        <f t="shared" si="247"/>
        <v>-1.3854405289365213E-3</v>
      </c>
      <c r="AJ436" s="212">
        <f t="shared" si="250"/>
        <v>-3.9553379460234184E-2</v>
      </c>
      <c r="AK436" s="1"/>
      <c r="AL436" s="1"/>
    </row>
    <row r="437" spans="1:38" s="7" customFormat="1" ht="12.95" customHeight="1" x14ac:dyDescent="0.2">
      <c r="A437" s="105">
        <v>0.1</v>
      </c>
      <c r="B437" s="106">
        <f t="shared" si="249"/>
        <v>82600</v>
      </c>
      <c r="C437" s="28" t="str">
        <f t="shared" si="261"/>
        <v>9 021 506.A</v>
      </c>
      <c r="D437" s="108">
        <f t="shared" si="262"/>
        <v>80900</v>
      </c>
      <c r="E437" s="88" t="str">
        <f t="shared" ref="E437:E438" si="264">E436</f>
        <v>DD-BC6</v>
      </c>
      <c r="F437" s="126" t="s">
        <v>1332</v>
      </c>
      <c r="G437" s="44"/>
      <c r="H437" s="60"/>
      <c r="I437" s="46"/>
      <c r="J437" s="53"/>
      <c r="K437" s="56"/>
      <c r="L437" s="57"/>
      <c r="M437" s="58"/>
      <c r="N437" s="38"/>
      <c r="O437" s="63"/>
      <c r="P437" s="64"/>
      <c r="Q437" s="36"/>
      <c r="S437" s="117"/>
      <c r="T437" s="158" t="s">
        <v>1442</v>
      </c>
      <c r="U437" s="151" t="s">
        <v>1124</v>
      </c>
      <c r="V437" s="152" t="s">
        <v>1117</v>
      </c>
      <c r="W437" s="6">
        <v>3116</v>
      </c>
      <c r="Y437" s="302">
        <f t="shared" si="252"/>
        <v>82573</v>
      </c>
      <c r="Z437" s="302"/>
      <c r="AA437" s="169">
        <f t="shared" si="248"/>
        <v>0.97</v>
      </c>
      <c r="AB437" s="168">
        <f t="shared" si="253"/>
        <v>3.2698339650982788E-4</v>
      </c>
      <c r="AC437" s="209">
        <f t="shared" si="245"/>
        <v>82600</v>
      </c>
      <c r="AD437" s="151" t="s">
        <v>1124</v>
      </c>
      <c r="AE437" s="205" t="s">
        <v>1117</v>
      </c>
      <c r="AF437" s="206">
        <v>3240</v>
      </c>
      <c r="AG437" s="136">
        <f t="shared" si="237"/>
        <v>0.26</v>
      </c>
      <c r="AH437" s="168">
        <f t="shared" si="246"/>
        <v>3.9794608472400572E-2</v>
      </c>
      <c r="AI437" s="212">
        <f t="shared" si="247"/>
        <v>3.2698339650982788E-4</v>
      </c>
      <c r="AJ437" s="212">
        <f t="shared" si="250"/>
        <v>-3.9467625075890744E-2</v>
      </c>
      <c r="AK437" s="1"/>
      <c r="AL437" s="1"/>
    </row>
    <row r="438" spans="1:38" s="7" customFormat="1" ht="12.95" customHeight="1" x14ac:dyDescent="0.2">
      <c r="A438" s="105">
        <v>0.1</v>
      </c>
      <c r="B438" s="106">
        <f t="shared" si="249"/>
        <v>78800</v>
      </c>
      <c r="C438" s="28" t="str">
        <f t="shared" si="261"/>
        <v>9 021 506.D</v>
      </c>
      <c r="D438" s="108">
        <f t="shared" si="262"/>
        <v>77200</v>
      </c>
      <c r="E438" s="88" t="str">
        <f t="shared" si="264"/>
        <v>DD-BC6</v>
      </c>
      <c r="F438" s="126" t="s">
        <v>1333</v>
      </c>
      <c r="G438" s="44"/>
      <c r="H438" s="60"/>
      <c r="I438" s="46"/>
      <c r="J438" s="53"/>
      <c r="K438" s="56"/>
      <c r="L438" s="57"/>
      <c r="M438" s="58"/>
      <c r="N438" s="38"/>
      <c r="O438" s="63"/>
      <c r="P438" s="64"/>
      <c r="Q438" s="36"/>
      <c r="S438" s="117"/>
      <c r="T438" s="158" t="s">
        <v>1443</v>
      </c>
      <c r="U438" s="151" t="s">
        <v>1125</v>
      </c>
      <c r="V438" s="152" t="s">
        <v>1117</v>
      </c>
      <c r="W438" s="6">
        <v>2976</v>
      </c>
      <c r="Y438" s="302">
        <f t="shared" si="252"/>
        <v>78863</v>
      </c>
      <c r="Z438" s="302"/>
      <c r="AA438" s="169">
        <f t="shared" si="248"/>
        <v>0.97</v>
      </c>
      <c r="AB438" s="168">
        <f t="shared" si="253"/>
        <v>-7.9885370832966096E-4</v>
      </c>
      <c r="AC438" s="209">
        <f t="shared" si="245"/>
        <v>78800</v>
      </c>
      <c r="AD438" s="151" t="s">
        <v>1125</v>
      </c>
      <c r="AE438" s="205" t="s">
        <v>1117</v>
      </c>
      <c r="AF438" s="206">
        <v>3094</v>
      </c>
      <c r="AG438" s="136">
        <f t="shared" si="237"/>
        <v>0.26</v>
      </c>
      <c r="AH438" s="168">
        <f t="shared" si="246"/>
        <v>3.9650537634408511E-2</v>
      </c>
      <c r="AI438" s="212">
        <f t="shared" si="247"/>
        <v>-7.9885370832966096E-4</v>
      </c>
      <c r="AJ438" s="212">
        <f t="shared" si="250"/>
        <v>-4.0449391342738172E-2</v>
      </c>
      <c r="AK438" s="1"/>
      <c r="AL438" s="1"/>
    </row>
    <row r="439" spans="1:38" s="7" customFormat="1" ht="12.95" customHeight="1" x14ac:dyDescent="0.2">
      <c r="A439" s="105">
        <v>0.1</v>
      </c>
      <c r="B439" s="106">
        <f t="shared" si="249"/>
        <v>77900</v>
      </c>
      <c r="C439" s="28">
        <f t="shared" si="261"/>
        <v>9021512</v>
      </c>
      <c r="D439" s="108">
        <f t="shared" si="262"/>
        <v>76300</v>
      </c>
      <c r="E439" s="88" t="s">
        <v>1337</v>
      </c>
      <c r="F439" s="125" t="s">
        <v>1338</v>
      </c>
      <c r="G439" s="44"/>
      <c r="H439" s="60"/>
      <c r="I439" s="46"/>
      <c r="J439" s="53"/>
      <c r="K439" s="56"/>
      <c r="L439" s="57"/>
      <c r="M439" s="58"/>
      <c r="N439" s="38"/>
      <c r="O439" s="63"/>
      <c r="P439" s="64"/>
      <c r="Q439" s="36"/>
      <c r="S439" s="117"/>
      <c r="T439" s="158">
        <v>9021512</v>
      </c>
      <c r="U439" s="151" t="s">
        <v>1126</v>
      </c>
      <c r="V439" s="152" t="s">
        <v>1117</v>
      </c>
      <c r="W439" s="6">
        <v>2951</v>
      </c>
      <c r="Y439" s="302">
        <f t="shared" si="252"/>
        <v>78201</v>
      </c>
      <c r="Z439" s="302"/>
      <c r="AA439" s="169">
        <f t="shared" si="248"/>
        <v>0.97</v>
      </c>
      <c r="AB439" s="168">
        <f t="shared" si="253"/>
        <v>-3.8490556386746588E-3</v>
      </c>
      <c r="AC439" s="209">
        <f t="shared" si="245"/>
        <v>77900</v>
      </c>
      <c r="AD439" s="151" t="s">
        <v>1126</v>
      </c>
      <c r="AE439" s="205" t="s">
        <v>1117</v>
      </c>
      <c r="AF439" s="206">
        <v>3058</v>
      </c>
      <c r="AG439" s="136">
        <f t="shared" si="237"/>
        <v>0.26</v>
      </c>
      <c r="AH439" s="168">
        <f t="shared" si="246"/>
        <v>3.6258895289732251E-2</v>
      </c>
      <c r="AI439" s="212">
        <f t="shared" si="247"/>
        <v>-3.8490556386746588E-3</v>
      </c>
      <c r="AJ439" s="212">
        <f t="shared" si="250"/>
        <v>-4.010795092840691E-2</v>
      </c>
      <c r="AK439" s="1"/>
      <c r="AL439" s="1"/>
    </row>
    <row r="440" spans="1:38" s="7" customFormat="1" ht="12.95" customHeight="1" x14ac:dyDescent="0.2">
      <c r="A440" s="105">
        <v>0.1</v>
      </c>
      <c r="B440" s="106">
        <f t="shared" si="249"/>
        <v>87700</v>
      </c>
      <c r="C440" s="28" t="str">
        <f t="shared" si="261"/>
        <v>9 021 512.A</v>
      </c>
      <c r="D440" s="108">
        <f t="shared" si="262"/>
        <v>85900</v>
      </c>
      <c r="E440" s="88" t="str">
        <f>E439</f>
        <v>DD-BC12</v>
      </c>
      <c r="F440" s="126" t="s">
        <v>1332</v>
      </c>
      <c r="G440" s="44"/>
      <c r="H440" s="60"/>
      <c r="I440" s="46"/>
      <c r="J440" s="53"/>
      <c r="K440" s="56"/>
      <c r="L440" s="57"/>
      <c r="M440" s="58"/>
      <c r="N440" s="38"/>
      <c r="O440" s="63"/>
      <c r="P440" s="64"/>
      <c r="Q440" s="36"/>
      <c r="S440" s="117"/>
      <c r="T440" s="158" t="s">
        <v>1444</v>
      </c>
      <c r="U440" s="151" t="s">
        <v>1127</v>
      </c>
      <c r="V440" s="152" t="s">
        <v>1117</v>
      </c>
      <c r="W440" s="6">
        <v>3316</v>
      </c>
      <c r="Y440" s="302">
        <f t="shared" si="252"/>
        <v>87873</v>
      </c>
      <c r="Z440" s="302"/>
      <c r="AA440" s="169">
        <f t="shared" si="248"/>
        <v>0.97</v>
      </c>
      <c r="AB440" s="168">
        <f t="shared" si="253"/>
        <v>-1.9687503556268249E-3</v>
      </c>
      <c r="AC440" s="209">
        <f t="shared" si="245"/>
        <v>87700</v>
      </c>
      <c r="AD440" s="151" t="s">
        <v>1127</v>
      </c>
      <c r="AE440" s="205" t="s">
        <v>1117</v>
      </c>
      <c r="AF440" s="206">
        <v>3442</v>
      </c>
      <c r="AG440" s="136">
        <f t="shared" si="237"/>
        <v>0.26</v>
      </c>
      <c r="AH440" s="168">
        <f t="shared" si="246"/>
        <v>3.799758745476467E-2</v>
      </c>
      <c r="AI440" s="212">
        <f t="shared" si="247"/>
        <v>-1.9687503556268249E-3</v>
      </c>
      <c r="AJ440" s="212">
        <f t="shared" si="250"/>
        <v>-3.9966337810391495E-2</v>
      </c>
      <c r="AK440" s="1"/>
      <c r="AL440" s="1"/>
    </row>
    <row r="441" spans="1:38" s="7" customFormat="1" ht="12.95" customHeight="1" x14ac:dyDescent="0.2">
      <c r="A441" s="105">
        <v>0.1</v>
      </c>
      <c r="B441" s="106">
        <f t="shared" si="249"/>
        <v>84000</v>
      </c>
      <c r="C441" s="28" t="str">
        <f t="shared" si="261"/>
        <v>9 021 512.D</v>
      </c>
      <c r="D441" s="108">
        <f t="shared" si="262"/>
        <v>82300</v>
      </c>
      <c r="E441" s="88" t="str">
        <f>E440</f>
        <v>DD-BC12</v>
      </c>
      <c r="F441" s="126" t="s">
        <v>1333</v>
      </c>
      <c r="G441" s="44"/>
      <c r="H441" s="60"/>
      <c r="I441" s="46"/>
      <c r="J441" s="53"/>
      <c r="K441" s="56"/>
      <c r="L441" s="57"/>
      <c r="M441" s="58"/>
      <c r="N441" s="38"/>
      <c r="O441" s="63"/>
      <c r="P441" s="64"/>
      <c r="Q441" s="36"/>
      <c r="S441" s="117"/>
      <c r="T441" s="158" t="s">
        <v>1445</v>
      </c>
      <c r="U441" s="151" t="s">
        <v>1128</v>
      </c>
      <c r="V441" s="152" t="s">
        <v>1117</v>
      </c>
      <c r="W441" s="6">
        <v>3176</v>
      </c>
      <c r="Y441" s="302">
        <f t="shared" si="252"/>
        <v>84163</v>
      </c>
      <c r="Z441" s="302"/>
      <c r="AA441" s="169">
        <f t="shared" si="248"/>
        <v>0.97</v>
      </c>
      <c r="AB441" s="168">
        <f t="shared" si="253"/>
        <v>-1.9367180352410918E-3</v>
      </c>
      <c r="AC441" s="209">
        <f t="shared" si="245"/>
        <v>84000</v>
      </c>
      <c r="AD441" s="151" t="s">
        <v>1128</v>
      </c>
      <c r="AE441" s="205" t="s">
        <v>1117</v>
      </c>
      <c r="AF441" s="206">
        <v>3296</v>
      </c>
      <c r="AG441" s="136">
        <f t="shared" si="237"/>
        <v>0.26</v>
      </c>
      <c r="AH441" s="168">
        <f t="shared" si="246"/>
        <v>3.7783375314861534E-2</v>
      </c>
      <c r="AI441" s="212">
        <f t="shared" si="247"/>
        <v>-1.9367180352410918E-3</v>
      </c>
      <c r="AJ441" s="212">
        <f t="shared" si="250"/>
        <v>-3.9720093350102625E-2</v>
      </c>
      <c r="AK441" s="1"/>
      <c r="AL441" s="1"/>
    </row>
    <row r="442" spans="1:38" s="7" customFormat="1" ht="12.95" customHeight="1" x14ac:dyDescent="0.2">
      <c r="A442" s="105">
        <v>0.1</v>
      </c>
      <c r="B442" s="106">
        <f t="shared" si="249"/>
        <v>85900</v>
      </c>
      <c r="C442" s="28">
        <f t="shared" si="261"/>
        <v>9021526</v>
      </c>
      <c r="D442" s="108">
        <f t="shared" si="262"/>
        <v>84100</v>
      </c>
      <c r="E442" s="88" t="s">
        <v>1340</v>
      </c>
      <c r="F442" s="125" t="s">
        <v>1339</v>
      </c>
      <c r="G442" s="44"/>
      <c r="H442" s="60"/>
      <c r="I442" s="46"/>
      <c r="J442" s="53"/>
      <c r="K442" s="56"/>
      <c r="L442" s="57"/>
      <c r="M442" s="58"/>
      <c r="N442" s="38"/>
      <c r="O442" s="63"/>
      <c r="P442" s="64"/>
      <c r="Q442" s="36"/>
      <c r="S442" s="117"/>
      <c r="T442" s="158">
        <v>9021526</v>
      </c>
      <c r="U442" s="151" t="s">
        <v>1129</v>
      </c>
      <c r="V442" s="152" t="s">
        <v>1117</v>
      </c>
      <c r="W442" s="6">
        <v>3261</v>
      </c>
      <c r="Y442" s="302">
        <f t="shared" si="252"/>
        <v>86416</v>
      </c>
      <c r="Z442" s="302"/>
      <c r="AA442" s="169">
        <f t="shared" si="248"/>
        <v>0.97</v>
      </c>
      <c r="AB442" s="168">
        <f t="shared" si="253"/>
        <v>-5.9711164599148825E-3</v>
      </c>
      <c r="AC442" s="209">
        <f t="shared" si="245"/>
        <v>85900</v>
      </c>
      <c r="AD442" s="151" t="s">
        <v>1129</v>
      </c>
      <c r="AE442" s="205" t="s">
        <v>1117</v>
      </c>
      <c r="AF442" s="206">
        <v>3371</v>
      </c>
      <c r="AG442" s="136">
        <f t="shared" si="237"/>
        <v>0.26</v>
      </c>
      <c r="AH442" s="168">
        <f t="shared" si="246"/>
        <v>3.3731984053971154E-2</v>
      </c>
      <c r="AI442" s="212">
        <f t="shared" si="247"/>
        <v>-5.9711164599148825E-3</v>
      </c>
      <c r="AJ442" s="212">
        <f t="shared" si="250"/>
        <v>-3.9703100513886036E-2</v>
      </c>
      <c r="AK442" s="1"/>
      <c r="AL442" s="1"/>
    </row>
    <row r="443" spans="1:38" s="7" customFormat="1" ht="12.95" customHeight="1" x14ac:dyDescent="0.2">
      <c r="A443" s="105">
        <v>0.1</v>
      </c>
      <c r="B443" s="106">
        <f t="shared" si="249"/>
        <v>95700</v>
      </c>
      <c r="C443" s="28" t="str">
        <f t="shared" si="261"/>
        <v>9 021 526.A</v>
      </c>
      <c r="D443" s="108">
        <f t="shared" si="262"/>
        <v>93700</v>
      </c>
      <c r="E443" s="88" t="str">
        <f>E442</f>
        <v>DD-BC26</v>
      </c>
      <c r="F443" s="126" t="s">
        <v>1332</v>
      </c>
      <c r="G443" s="44"/>
      <c r="H443" s="60"/>
      <c r="I443" s="46"/>
      <c r="J443" s="53"/>
      <c r="K443" s="56"/>
      <c r="L443" s="57"/>
      <c r="M443" s="58"/>
      <c r="N443" s="38"/>
      <c r="O443" s="63"/>
      <c r="P443" s="64"/>
      <c r="Q443" s="36"/>
      <c r="S443" s="117"/>
      <c r="T443" s="158" t="s">
        <v>1446</v>
      </c>
      <c r="U443" s="151" t="s">
        <v>1130</v>
      </c>
      <c r="V443" s="152" t="s">
        <v>1117</v>
      </c>
      <c r="W443" s="6">
        <v>3626</v>
      </c>
      <c r="Y443" s="302">
        <f t="shared" si="252"/>
        <v>96088</v>
      </c>
      <c r="Z443" s="302"/>
      <c r="AA443" s="169">
        <f t="shared" si="248"/>
        <v>0.97</v>
      </c>
      <c r="AB443" s="168">
        <f t="shared" si="253"/>
        <v>-4.0379651985680276E-3</v>
      </c>
      <c r="AC443" s="209">
        <f t="shared" si="245"/>
        <v>95700</v>
      </c>
      <c r="AD443" s="151" t="s">
        <v>1130</v>
      </c>
      <c r="AE443" s="205" t="s">
        <v>1117</v>
      </c>
      <c r="AF443" s="206">
        <v>3755</v>
      </c>
      <c r="AG443" s="136">
        <f t="shared" si="237"/>
        <v>0.26</v>
      </c>
      <c r="AH443" s="168">
        <f t="shared" si="246"/>
        <v>3.5576392719249839E-2</v>
      </c>
      <c r="AI443" s="212">
        <f t="shared" si="247"/>
        <v>-4.0379651985680276E-3</v>
      </c>
      <c r="AJ443" s="212">
        <f t="shared" si="250"/>
        <v>-3.9614357917817866E-2</v>
      </c>
      <c r="AK443" s="1"/>
      <c r="AL443" s="1"/>
    </row>
    <row r="444" spans="1:38" s="7" customFormat="1" ht="12.95" customHeight="1" x14ac:dyDescent="0.2">
      <c r="A444" s="105">
        <v>0.1</v>
      </c>
      <c r="B444" s="106">
        <f t="shared" si="249"/>
        <v>92000</v>
      </c>
      <c r="C444" s="28" t="str">
        <f t="shared" si="261"/>
        <v>9 021 526.D</v>
      </c>
      <c r="D444" s="108">
        <f t="shared" si="262"/>
        <v>90100</v>
      </c>
      <c r="E444" s="88" t="str">
        <f>E443</f>
        <v>DD-BC26</v>
      </c>
      <c r="F444" s="126" t="s">
        <v>1333</v>
      </c>
      <c r="G444" s="44"/>
      <c r="H444" s="60"/>
      <c r="I444" s="46"/>
      <c r="J444" s="53"/>
      <c r="K444" s="56"/>
      <c r="L444" s="57"/>
      <c r="M444" s="58"/>
      <c r="N444" s="38"/>
      <c r="O444" s="63"/>
      <c r="P444" s="64"/>
      <c r="Q444" s="36"/>
      <c r="S444" s="117"/>
      <c r="T444" s="158" t="s">
        <v>1447</v>
      </c>
      <c r="U444" s="151" t="s">
        <v>1131</v>
      </c>
      <c r="V444" s="152" t="s">
        <v>1117</v>
      </c>
      <c r="W444" s="6">
        <v>3486</v>
      </c>
      <c r="Y444" s="302">
        <f t="shared" si="252"/>
        <v>92378</v>
      </c>
      <c r="Z444" s="302"/>
      <c r="AA444" s="169">
        <f t="shared" si="248"/>
        <v>0.97</v>
      </c>
      <c r="AB444" s="168">
        <f t="shared" si="253"/>
        <v>-4.0918833488492456E-3</v>
      </c>
      <c r="AC444" s="209">
        <f t="shared" si="245"/>
        <v>92000</v>
      </c>
      <c r="AD444" s="151" t="s">
        <v>1131</v>
      </c>
      <c r="AE444" s="205" t="s">
        <v>1117</v>
      </c>
      <c r="AF444" s="206">
        <v>3609</v>
      </c>
      <c r="AG444" s="136">
        <f t="shared" si="237"/>
        <v>0.26</v>
      </c>
      <c r="AH444" s="168">
        <f t="shared" si="246"/>
        <v>3.5283993115318379E-2</v>
      </c>
      <c r="AI444" s="212">
        <f t="shared" si="247"/>
        <v>-4.0918833488492456E-3</v>
      </c>
      <c r="AJ444" s="212">
        <f t="shared" si="250"/>
        <v>-3.9375876464167625E-2</v>
      </c>
      <c r="AK444" s="1"/>
      <c r="AL444" s="1"/>
    </row>
    <row r="445" spans="1:38" s="7" customFormat="1" ht="12.95" customHeight="1" x14ac:dyDescent="0.2">
      <c r="A445" s="105">
        <v>0.1</v>
      </c>
      <c r="B445" s="106">
        <f t="shared" si="249"/>
        <v>105000</v>
      </c>
      <c r="C445" s="28">
        <f t="shared" si="261"/>
        <v>9021701</v>
      </c>
      <c r="D445" s="108">
        <f t="shared" si="262"/>
        <v>102800</v>
      </c>
      <c r="E445" s="29" t="s">
        <v>1341</v>
      </c>
      <c r="F445" s="125" t="s">
        <v>1342</v>
      </c>
      <c r="G445" s="44"/>
      <c r="H445" s="60"/>
      <c r="I445" s="46"/>
      <c r="J445" s="53"/>
      <c r="K445" s="56"/>
      <c r="L445" s="57"/>
      <c r="M445" s="58"/>
      <c r="N445" s="38"/>
      <c r="O445" s="63"/>
      <c r="P445" s="64"/>
      <c r="Q445" s="36"/>
      <c r="S445" s="117"/>
      <c r="T445" s="158">
        <v>9021701</v>
      </c>
      <c r="U445" s="151" t="s">
        <v>1132</v>
      </c>
      <c r="V445" s="152" t="s">
        <v>1133</v>
      </c>
      <c r="W445" s="6">
        <v>3923</v>
      </c>
      <c r="Y445" s="302">
        <f t="shared" si="252"/>
        <v>103959</v>
      </c>
      <c r="Z445" s="302"/>
      <c r="AA445" s="169">
        <v>0.98</v>
      </c>
      <c r="AB445" s="168">
        <f t="shared" si="253"/>
        <v>1.0013563039275031E-2</v>
      </c>
      <c r="AC445" s="209">
        <f>CEILING((AF445*$AD$9),1000)-1000</f>
        <v>105000</v>
      </c>
      <c r="AD445" s="151" t="s">
        <v>1132</v>
      </c>
      <c r="AE445" s="205" t="s">
        <v>1133</v>
      </c>
      <c r="AF445" s="206">
        <v>4152</v>
      </c>
      <c r="AG445" s="136">
        <v>0.22</v>
      </c>
      <c r="AH445" s="168">
        <f t="shared" si="246"/>
        <v>5.8373693601835308E-2</v>
      </c>
      <c r="AI445" s="212">
        <f t="shared" si="247"/>
        <v>1.0013563039275031E-2</v>
      </c>
      <c r="AJ445" s="212">
        <f t="shared" si="250"/>
        <v>-4.8360130562560277E-2</v>
      </c>
      <c r="AK445" s="1"/>
      <c r="AL445" s="1"/>
    </row>
    <row r="446" spans="1:38" s="7" customFormat="1" ht="12.95" customHeight="1" x14ac:dyDescent="0.2">
      <c r="A446" s="105">
        <v>0.1</v>
      </c>
      <c r="B446" s="106">
        <f t="shared" si="249"/>
        <v>115000</v>
      </c>
      <c r="C446" s="28" t="str">
        <f t="shared" si="261"/>
        <v>9 021 701.A</v>
      </c>
      <c r="D446" s="108">
        <f t="shared" si="262"/>
        <v>112600</v>
      </c>
      <c r="E446" s="29" t="str">
        <f>E445</f>
        <v>DD-200F</v>
      </c>
      <c r="F446" s="126" t="s">
        <v>1332</v>
      </c>
      <c r="G446" s="44"/>
      <c r="H446" s="60"/>
      <c r="I446" s="46"/>
      <c r="J446" s="53"/>
      <c r="K446" s="56"/>
      <c r="L446" s="57"/>
      <c r="M446" s="58"/>
      <c r="N446" s="38"/>
      <c r="O446" s="63"/>
      <c r="P446" s="64"/>
      <c r="Q446" s="36"/>
      <c r="S446" s="117"/>
      <c r="T446" s="158" t="s">
        <v>1448</v>
      </c>
      <c r="U446" s="151" t="s">
        <v>1134</v>
      </c>
      <c r="V446" s="152" t="s">
        <v>1133</v>
      </c>
      <c r="W446" s="6">
        <v>4288</v>
      </c>
      <c r="Y446" s="302">
        <f t="shared" si="252"/>
        <v>113631</v>
      </c>
      <c r="Z446" s="302"/>
      <c r="AA446" s="169">
        <f t="shared" si="248"/>
        <v>0.98</v>
      </c>
      <c r="AB446" s="168">
        <f t="shared" si="253"/>
        <v>1.2047768654680491E-2</v>
      </c>
      <c r="AC446" s="209">
        <f t="shared" ref="AC446:AC508" si="265">CEILING((AF446*$AD$9),1000)-1000</f>
        <v>115000</v>
      </c>
      <c r="AD446" s="151" t="s">
        <v>1134</v>
      </c>
      <c r="AE446" s="205" t="s">
        <v>1133</v>
      </c>
      <c r="AF446" s="206">
        <v>4536</v>
      </c>
      <c r="AG446" s="136">
        <f t="shared" si="237"/>
        <v>0.22</v>
      </c>
      <c r="AH446" s="168">
        <f t="shared" si="246"/>
        <v>5.7835820895522305E-2</v>
      </c>
      <c r="AI446" s="212">
        <f t="shared" si="247"/>
        <v>1.2047768654680491E-2</v>
      </c>
      <c r="AJ446" s="212">
        <f t="shared" si="250"/>
        <v>-4.5788052240841814E-2</v>
      </c>
      <c r="AK446" s="1"/>
      <c r="AL446" s="1"/>
    </row>
    <row r="447" spans="1:38" s="7" customFormat="1" ht="12.95" customHeight="1" x14ac:dyDescent="0.2">
      <c r="A447" s="105">
        <v>0.1</v>
      </c>
      <c r="B447" s="106">
        <f t="shared" si="249"/>
        <v>111000</v>
      </c>
      <c r="C447" s="28" t="str">
        <f t="shared" si="261"/>
        <v>9 021 701.D</v>
      </c>
      <c r="D447" s="108">
        <f t="shared" si="262"/>
        <v>108700</v>
      </c>
      <c r="E447" s="29" t="str">
        <f>E446</f>
        <v>DD-200F</v>
      </c>
      <c r="F447" s="126" t="s">
        <v>1333</v>
      </c>
      <c r="G447" s="44"/>
      <c r="H447" s="60"/>
      <c r="I447" s="46"/>
      <c r="J447" s="53"/>
      <c r="K447" s="56"/>
      <c r="L447" s="57"/>
      <c r="M447" s="58"/>
      <c r="N447" s="38"/>
      <c r="O447" s="63"/>
      <c r="P447" s="64"/>
      <c r="Q447" s="36"/>
      <c r="S447" s="117"/>
      <c r="T447" s="158" t="s">
        <v>1449</v>
      </c>
      <c r="U447" s="151" t="s">
        <v>1135</v>
      </c>
      <c r="V447" s="152" t="s">
        <v>1133</v>
      </c>
      <c r="W447" s="6">
        <v>4148</v>
      </c>
      <c r="Y447" s="302">
        <f t="shared" si="252"/>
        <v>109921</v>
      </c>
      <c r="Z447" s="302"/>
      <c r="AA447" s="169">
        <f t="shared" si="248"/>
        <v>0.98</v>
      </c>
      <c r="AB447" s="168">
        <f t="shared" si="253"/>
        <v>9.8161406828540798E-3</v>
      </c>
      <c r="AC447" s="209">
        <f t="shared" si="265"/>
        <v>111000</v>
      </c>
      <c r="AD447" s="151" t="s">
        <v>1135</v>
      </c>
      <c r="AE447" s="205" t="s">
        <v>1133</v>
      </c>
      <c r="AF447" s="206">
        <v>4389</v>
      </c>
      <c r="AG447" s="136">
        <f t="shared" si="237"/>
        <v>0.22</v>
      </c>
      <c r="AH447" s="168">
        <f t="shared" si="246"/>
        <v>5.810028929604627E-2</v>
      </c>
      <c r="AI447" s="212">
        <f t="shared" si="247"/>
        <v>9.8161406828540798E-3</v>
      </c>
      <c r="AJ447" s="212">
        <f t="shared" si="250"/>
        <v>-4.828414861319219E-2</v>
      </c>
      <c r="AK447" s="1"/>
      <c r="AL447" s="1"/>
    </row>
    <row r="448" spans="1:38" s="7" customFormat="1" ht="12.95" customHeight="1" x14ac:dyDescent="0.2">
      <c r="A448" s="105">
        <v>0.1</v>
      </c>
      <c r="B448" s="106">
        <f t="shared" si="249"/>
        <v>105000</v>
      </c>
      <c r="C448" s="28">
        <f t="shared" si="261"/>
        <v>9021702</v>
      </c>
      <c r="D448" s="108">
        <f t="shared" si="262"/>
        <v>102800</v>
      </c>
      <c r="E448" s="29" t="s">
        <v>1343</v>
      </c>
      <c r="F448" s="125" t="s">
        <v>1344</v>
      </c>
      <c r="G448" s="44"/>
      <c r="H448" s="60"/>
      <c r="I448" s="46"/>
      <c r="J448" s="53"/>
      <c r="K448" s="56"/>
      <c r="L448" s="57"/>
      <c r="M448" s="58"/>
      <c r="N448" s="38"/>
      <c r="O448" s="63"/>
      <c r="P448" s="64"/>
      <c r="Q448" s="36"/>
      <c r="S448" s="117"/>
      <c r="T448" s="158">
        <v>9021702</v>
      </c>
      <c r="U448" s="151" t="s">
        <v>1136</v>
      </c>
      <c r="V448" s="152" t="s">
        <v>1133</v>
      </c>
      <c r="W448" s="6">
        <v>3923</v>
      </c>
      <c r="Y448" s="302">
        <f t="shared" si="252"/>
        <v>103959</v>
      </c>
      <c r="Z448" s="302"/>
      <c r="AA448" s="169">
        <f t="shared" si="248"/>
        <v>0.98</v>
      </c>
      <c r="AB448" s="168">
        <f t="shared" si="253"/>
        <v>1.0013563039275031E-2</v>
      </c>
      <c r="AC448" s="209">
        <f t="shared" si="265"/>
        <v>105000</v>
      </c>
      <c r="AD448" s="151" t="s">
        <v>1136</v>
      </c>
      <c r="AE448" s="205" t="s">
        <v>1133</v>
      </c>
      <c r="AF448" s="206">
        <v>4152</v>
      </c>
      <c r="AG448" s="136">
        <f t="shared" ref="AG448:AG472" si="266">AG447</f>
        <v>0.22</v>
      </c>
      <c r="AH448" s="168">
        <f t="shared" si="246"/>
        <v>5.8373693601835308E-2</v>
      </c>
      <c r="AI448" s="212">
        <f t="shared" si="247"/>
        <v>1.0013563039275031E-2</v>
      </c>
      <c r="AJ448" s="212">
        <f t="shared" si="250"/>
        <v>-4.8360130562560277E-2</v>
      </c>
      <c r="AK448" s="1"/>
      <c r="AL448" s="1"/>
    </row>
    <row r="449" spans="1:38" s="7" customFormat="1" ht="12.95" customHeight="1" x14ac:dyDescent="0.2">
      <c r="A449" s="105">
        <v>0.1</v>
      </c>
      <c r="B449" s="106">
        <f t="shared" si="249"/>
        <v>115000</v>
      </c>
      <c r="C449" s="28" t="str">
        <f t="shared" si="261"/>
        <v>9 021 702.A</v>
      </c>
      <c r="D449" s="108">
        <f t="shared" si="262"/>
        <v>112600</v>
      </c>
      <c r="E449" s="29" t="str">
        <f>E448</f>
        <v>DD-201F</v>
      </c>
      <c r="F449" s="126" t="s">
        <v>1332</v>
      </c>
      <c r="G449" s="44"/>
      <c r="H449" s="60"/>
      <c r="I449" s="46"/>
      <c r="J449" s="53"/>
      <c r="K449" s="56"/>
      <c r="L449" s="57"/>
      <c r="M449" s="58"/>
      <c r="N449" s="38"/>
      <c r="O449" s="63"/>
      <c r="P449" s="64"/>
      <c r="Q449" s="36"/>
      <c r="S449" s="117"/>
      <c r="T449" s="158" t="s">
        <v>1450</v>
      </c>
      <c r="U449" s="151" t="s">
        <v>1137</v>
      </c>
      <c r="V449" s="152" t="s">
        <v>1133</v>
      </c>
      <c r="W449" s="6">
        <v>4288</v>
      </c>
      <c r="Y449" s="302">
        <f t="shared" si="252"/>
        <v>113631</v>
      </c>
      <c r="Z449" s="302"/>
      <c r="AA449" s="169">
        <f t="shared" si="248"/>
        <v>0.98</v>
      </c>
      <c r="AB449" s="168">
        <f t="shared" si="253"/>
        <v>1.2047768654680491E-2</v>
      </c>
      <c r="AC449" s="209">
        <f t="shared" si="265"/>
        <v>115000</v>
      </c>
      <c r="AD449" s="151" t="s">
        <v>1137</v>
      </c>
      <c r="AE449" s="205" t="s">
        <v>1133</v>
      </c>
      <c r="AF449" s="206">
        <v>4536</v>
      </c>
      <c r="AG449" s="136">
        <f t="shared" si="266"/>
        <v>0.22</v>
      </c>
      <c r="AH449" s="168">
        <f t="shared" si="246"/>
        <v>5.7835820895522305E-2</v>
      </c>
      <c r="AI449" s="212">
        <f t="shared" si="247"/>
        <v>1.2047768654680491E-2</v>
      </c>
      <c r="AJ449" s="212">
        <f t="shared" si="250"/>
        <v>-4.5788052240841814E-2</v>
      </c>
      <c r="AK449" s="1"/>
      <c r="AL449" s="1"/>
    </row>
    <row r="450" spans="1:38" s="7" customFormat="1" ht="12.95" customHeight="1" x14ac:dyDescent="0.2">
      <c r="A450" s="105">
        <v>0.1</v>
      </c>
      <c r="B450" s="106">
        <f t="shared" si="249"/>
        <v>111000</v>
      </c>
      <c r="C450" s="28" t="str">
        <f t="shared" si="261"/>
        <v>9 021 702.D</v>
      </c>
      <c r="D450" s="108">
        <f t="shared" si="262"/>
        <v>108700</v>
      </c>
      <c r="E450" s="29" t="str">
        <f>E449</f>
        <v>DD-201F</v>
      </c>
      <c r="F450" s="126" t="s">
        <v>1333</v>
      </c>
      <c r="G450" s="44"/>
      <c r="H450" s="60"/>
      <c r="I450" s="46"/>
      <c r="J450" s="53"/>
      <c r="K450" s="56"/>
      <c r="L450" s="57"/>
      <c r="M450" s="58"/>
      <c r="N450" s="38"/>
      <c r="O450" s="63"/>
      <c r="P450" s="64"/>
      <c r="Q450" s="36"/>
      <c r="S450" s="117"/>
      <c r="T450" s="158" t="s">
        <v>1451</v>
      </c>
      <c r="U450" s="151" t="s">
        <v>1138</v>
      </c>
      <c r="V450" s="152" t="s">
        <v>1133</v>
      </c>
      <c r="W450" s="6">
        <v>4148</v>
      </c>
      <c r="Y450" s="302">
        <f t="shared" si="252"/>
        <v>109921</v>
      </c>
      <c r="Z450" s="302"/>
      <c r="AA450" s="169">
        <f t="shared" si="248"/>
        <v>0.98</v>
      </c>
      <c r="AB450" s="168">
        <f t="shared" si="253"/>
        <v>9.8161406828540798E-3</v>
      </c>
      <c r="AC450" s="209">
        <f t="shared" si="265"/>
        <v>111000</v>
      </c>
      <c r="AD450" s="151" t="s">
        <v>1138</v>
      </c>
      <c r="AE450" s="205" t="s">
        <v>1133</v>
      </c>
      <c r="AF450" s="206">
        <v>4389</v>
      </c>
      <c r="AG450" s="136">
        <f t="shared" si="266"/>
        <v>0.22</v>
      </c>
      <c r="AH450" s="168">
        <f t="shared" ref="AH450:AH513" si="267">AF450/W450-1</f>
        <v>5.810028929604627E-2</v>
      </c>
      <c r="AI450" s="212">
        <f t="shared" ref="AI450:AI513" si="268">AC450/Y450-1</f>
        <v>9.8161406828540798E-3</v>
      </c>
      <c r="AJ450" s="212">
        <f t="shared" si="250"/>
        <v>-4.828414861319219E-2</v>
      </c>
      <c r="AK450" s="1"/>
      <c r="AL450" s="1"/>
    </row>
    <row r="451" spans="1:38" s="7" customFormat="1" ht="12.95" customHeight="1" x14ac:dyDescent="0.2">
      <c r="A451" s="105">
        <v>0.1</v>
      </c>
      <c r="B451" s="106">
        <f t="shared" si="249"/>
        <v>119000</v>
      </c>
      <c r="C451" s="28">
        <f t="shared" si="261"/>
        <v>9021703</v>
      </c>
      <c r="D451" s="108">
        <f t="shared" si="262"/>
        <v>116600</v>
      </c>
      <c r="E451" s="29" t="s">
        <v>1345</v>
      </c>
      <c r="F451" s="125" t="s">
        <v>1346</v>
      </c>
      <c r="G451" s="44"/>
      <c r="H451" s="60"/>
      <c r="I451" s="46"/>
      <c r="J451" s="53"/>
      <c r="K451" s="56"/>
      <c r="L451" s="57"/>
      <c r="M451" s="58"/>
      <c r="N451" s="38"/>
      <c r="O451" s="63"/>
      <c r="P451" s="64"/>
      <c r="Q451" s="36"/>
      <c r="S451" s="117"/>
      <c r="T451" s="158">
        <v>9021703</v>
      </c>
      <c r="U451" s="151" t="s">
        <v>1139</v>
      </c>
      <c r="V451" s="152" t="s">
        <v>1133</v>
      </c>
      <c r="W451" s="6">
        <v>4406</v>
      </c>
      <c r="Y451" s="302">
        <f t="shared" si="252"/>
        <v>116758</v>
      </c>
      <c r="Z451" s="302"/>
      <c r="AA451" s="169">
        <f t="shared" si="248"/>
        <v>0.98</v>
      </c>
      <c r="AB451" s="168">
        <f t="shared" si="253"/>
        <v>1.9202110347898982E-2</v>
      </c>
      <c r="AC451" s="209">
        <f t="shared" si="265"/>
        <v>119000</v>
      </c>
      <c r="AD451" s="151" t="s">
        <v>1139</v>
      </c>
      <c r="AE451" s="205" t="s">
        <v>1133</v>
      </c>
      <c r="AF451" s="206">
        <v>4682</v>
      </c>
      <c r="AG451" s="136">
        <f t="shared" si="266"/>
        <v>0.22</v>
      </c>
      <c r="AH451" s="168">
        <f t="shared" si="267"/>
        <v>6.2641852019972744E-2</v>
      </c>
      <c r="AI451" s="212">
        <f t="shared" si="268"/>
        <v>1.9202110347898982E-2</v>
      </c>
      <c r="AJ451" s="212">
        <f t="shared" si="250"/>
        <v>-4.3439741672073762E-2</v>
      </c>
      <c r="AK451" s="1"/>
      <c r="AL451" s="1"/>
    </row>
    <row r="452" spans="1:38" s="7" customFormat="1" ht="12.95" customHeight="1" x14ac:dyDescent="0.2">
      <c r="A452" s="105">
        <v>0.1</v>
      </c>
      <c r="B452" s="106">
        <f t="shared" si="249"/>
        <v>129000</v>
      </c>
      <c r="C452" s="28" t="str">
        <f t="shared" si="261"/>
        <v>9 021 703.A</v>
      </c>
      <c r="D452" s="108">
        <f t="shared" si="262"/>
        <v>126400</v>
      </c>
      <c r="E452" s="29" t="str">
        <f>E451</f>
        <v>DD-300F</v>
      </c>
      <c r="F452" s="126" t="s">
        <v>1332</v>
      </c>
      <c r="G452" s="44"/>
      <c r="H452" s="60"/>
      <c r="I452" s="46"/>
      <c r="J452" s="53"/>
      <c r="K452" s="56"/>
      <c r="L452" s="57"/>
      <c r="M452" s="58"/>
      <c r="N452" s="38"/>
      <c r="O452" s="63"/>
      <c r="P452" s="64"/>
      <c r="Q452" s="36"/>
      <c r="S452" s="117"/>
      <c r="T452" s="158" t="s">
        <v>1452</v>
      </c>
      <c r="U452" s="151" t="s">
        <v>1140</v>
      </c>
      <c r="V452" s="152" t="s">
        <v>1133</v>
      </c>
      <c r="W452" s="6">
        <v>4771</v>
      </c>
      <c r="Y452" s="302">
        <f t="shared" si="252"/>
        <v>126431</v>
      </c>
      <c r="Z452" s="302"/>
      <c r="AA452" s="169">
        <f t="shared" si="248"/>
        <v>0.98</v>
      </c>
      <c r="AB452" s="168">
        <f t="shared" si="253"/>
        <v>2.0319383695454496E-2</v>
      </c>
      <c r="AC452" s="209">
        <f t="shared" si="265"/>
        <v>129000</v>
      </c>
      <c r="AD452" s="151" t="s">
        <v>1140</v>
      </c>
      <c r="AE452" s="205" t="s">
        <v>1133</v>
      </c>
      <c r="AF452" s="206">
        <v>5066</v>
      </c>
      <c r="AG452" s="136">
        <f t="shared" si="266"/>
        <v>0.22</v>
      </c>
      <c r="AH452" s="168">
        <f t="shared" si="267"/>
        <v>6.1831901068958306E-2</v>
      </c>
      <c r="AI452" s="212">
        <f t="shared" si="268"/>
        <v>2.0319383695454496E-2</v>
      </c>
      <c r="AJ452" s="212">
        <f t="shared" si="250"/>
        <v>-4.151251737350381E-2</v>
      </c>
      <c r="AK452" s="1"/>
      <c r="AL452" s="1"/>
    </row>
    <row r="453" spans="1:38" s="7" customFormat="1" ht="12.95" customHeight="1" x14ac:dyDescent="0.2">
      <c r="A453" s="105">
        <v>0.1</v>
      </c>
      <c r="B453" s="106">
        <f t="shared" si="249"/>
        <v>125000</v>
      </c>
      <c r="C453" s="28" t="str">
        <f t="shared" si="261"/>
        <v>9 021 703.D</v>
      </c>
      <c r="D453" s="108">
        <f t="shared" si="262"/>
        <v>122400</v>
      </c>
      <c r="E453" s="29" t="str">
        <f>E452</f>
        <v>DD-300F</v>
      </c>
      <c r="F453" s="126" t="s">
        <v>1333</v>
      </c>
      <c r="G453" s="44"/>
      <c r="H453" s="60"/>
      <c r="I453" s="46"/>
      <c r="J453" s="53"/>
      <c r="K453" s="56"/>
      <c r="L453" s="57"/>
      <c r="M453" s="58"/>
      <c r="N453" s="38"/>
      <c r="O453" s="63"/>
      <c r="P453" s="64"/>
      <c r="Q453" s="36"/>
      <c r="S453" s="117"/>
      <c r="T453" s="158" t="s">
        <v>1453</v>
      </c>
      <c r="U453" s="151" t="s">
        <v>1141</v>
      </c>
      <c r="V453" s="152" t="s">
        <v>1133</v>
      </c>
      <c r="W453" s="6">
        <v>4631</v>
      </c>
      <c r="Y453" s="302">
        <f t="shared" si="252"/>
        <v>122721</v>
      </c>
      <c r="Z453" s="302"/>
      <c r="AA453" s="169">
        <f t="shared" si="248"/>
        <v>0.98</v>
      </c>
      <c r="AB453" s="168">
        <f t="shared" si="253"/>
        <v>1.8570578792545644E-2</v>
      </c>
      <c r="AC453" s="209">
        <f t="shared" si="265"/>
        <v>125000</v>
      </c>
      <c r="AD453" s="151" t="s">
        <v>1141</v>
      </c>
      <c r="AE453" s="205" t="s">
        <v>1133</v>
      </c>
      <c r="AF453" s="206">
        <v>4920</v>
      </c>
      <c r="AG453" s="136">
        <f t="shared" si="266"/>
        <v>0.22</v>
      </c>
      <c r="AH453" s="168">
        <f t="shared" si="267"/>
        <v>6.2405527963722784E-2</v>
      </c>
      <c r="AI453" s="212">
        <f t="shared" si="268"/>
        <v>1.8570578792545644E-2</v>
      </c>
      <c r="AJ453" s="212">
        <f t="shared" si="250"/>
        <v>-4.383494917117714E-2</v>
      </c>
      <c r="AK453" s="1"/>
      <c r="AL453" s="1"/>
    </row>
    <row r="454" spans="1:38" s="7" customFormat="1" ht="12.95" customHeight="1" x14ac:dyDescent="0.2">
      <c r="A454" s="105">
        <v>0.1</v>
      </c>
      <c r="B454" s="106">
        <f t="shared" si="249"/>
        <v>144000</v>
      </c>
      <c r="C454" s="28">
        <f t="shared" si="261"/>
        <v>9021704</v>
      </c>
      <c r="D454" s="108">
        <f t="shared" si="262"/>
        <v>141100</v>
      </c>
      <c r="E454" s="29" t="s">
        <v>1347</v>
      </c>
      <c r="F454" s="125" t="s">
        <v>1348</v>
      </c>
      <c r="G454" s="44"/>
      <c r="H454" s="60"/>
      <c r="I454" s="46"/>
      <c r="J454" s="53"/>
      <c r="K454" s="56"/>
      <c r="L454" s="57"/>
      <c r="M454" s="58"/>
      <c r="N454" s="38"/>
      <c r="O454" s="63"/>
      <c r="P454" s="64"/>
      <c r="Q454" s="36"/>
      <c r="S454" s="117"/>
      <c r="T454" s="158">
        <v>9021704</v>
      </c>
      <c r="U454" s="151" t="s">
        <v>1142</v>
      </c>
      <c r="V454" s="152" t="s">
        <v>1133</v>
      </c>
      <c r="W454" s="6">
        <v>5309</v>
      </c>
      <c r="Y454" s="302">
        <f t="shared" si="252"/>
        <v>140688</v>
      </c>
      <c r="Z454" s="302"/>
      <c r="AA454" s="169">
        <f t="shared" si="248"/>
        <v>0.98</v>
      </c>
      <c r="AB454" s="168">
        <f t="shared" si="253"/>
        <v>2.3541453428863823E-2</v>
      </c>
      <c r="AC454" s="209">
        <f t="shared" si="265"/>
        <v>144000</v>
      </c>
      <c r="AD454" s="151" t="s">
        <v>1142</v>
      </c>
      <c r="AE454" s="205" t="s">
        <v>1133</v>
      </c>
      <c r="AF454" s="206">
        <v>5652</v>
      </c>
      <c r="AG454" s="136">
        <f t="shared" si="266"/>
        <v>0.22</v>
      </c>
      <c r="AH454" s="168">
        <f t="shared" si="267"/>
        <v>6.4607270672442985E-2</v>
      </c>
      <c r="AI454" s="212">
        <f t="shared" si="268"/>
        <v>2.3541453428863823E-2</v>
      </c>
      <c r="AJ454" s="212">
        <f t="shared" si="250"/>
        <v>-4.1065817243579161E-2</v>
      </c>
      <c r="AK454" s="1"/>
      <c r="AL454" s="1"/>
    </row>
    <row r="455" spans="1:38" s="7" customFormat="1" ht="12.95" customHeight="1" x14ac:dyDescent="0.2">
      <c r="A455" s="105">
        <v>0.1</v>
      </c>
      <c r="B455" s="106">
        <f t="shared" si="249"/>
        <v>153000</v>
      </c>
      <c r="C455" s="28" t="str">
        <f t="shared" si="261"/>
        <v>9 021 704.A</v>
      </c>
      <c r="D455" s="108">
        <f t="shared" si="262"/>
        <v>149900</v>
      </c>
      <c r="E455" s="29" t="str">
        <f>E454</f>
        <v>DD-600F</v>
      </c>
      <c r="F455" s="126" t="s">
        <v>1332</v>
      </c>
      <c r="G455" s="44"/>
      <c r="H455" s="60"/>
      <c r="I455" s="46"/>
      <c r="J455" s="53"/>
      <c r="K455" s="56"/>
      <c r="L455" s="57"/>
      <c r="M455" s="58"/>
      <c r="N455" s="38"/>
      <c r="O455" s="63"/>
      <c r="P455" s="64"/>
      <c r="Q455" s="36"/>
      <c r="S455" s="117"/>
      <c r="T455" s="158" t="s">
        <v>1454</v>
      </c>
      <c r="U455" s="151" t="s">
        <v>1143</v>
      </c>
      <c r="V455" s="152" t="s">
        <v>1133</v>
      </c>
      <c r="W455" s="6">
        <v>5674</v>
      </c>
      <c r="Y455" s="302">
        <f t="shared" si="252"/>
        <v>150360</v>
      </c>
      <c r="Z455" s="302"/>
      <c r="AA455" s="169">
        <f t="shared" si="248"/>
        <v>0.98</v>
      </c>
      <c r="AB455" s="168">
        <f t="shared" si="253"/>
        <v>1.7557861133280062E-2</v>
      </c>
      <c r="AC455" s="209">
        <f t="shared" si="265"/>
        <v>153000</v>
      </c>
      <c r="AD455" s="151" t="s">
        <v>1143</v>
      </c>
      <c r="AE455" s="205" t="s">
        <v>1133</v>
      </c>
      <c r="AF455" s="206">
        <v>6036</v>
      </c>
      <c r="AG455" s="136">
        <f t="shared" si="266"/>
        <v>0.22</v>
      </c>
      <c r="AH455" s="168">
        <f t="shared" si="267"/>
        <v>6.3799788508988264E-2</v>
      </c>
      <c r="AI455" s="212">
        <f t="shared" si="268"/>
        <v>1.7557861133280062E-2</v>
      </c>
      <c r="AJ455" s="212">
        <f t="shared" si="250"/>
        <v>-4.6241927375708203E-2</v>
      </c>
      <c r="AK455" s="1"/>
      <c r="AL455" s="1"/>
    </row>
    <row r="456" spans="1:38" s="7" customFormat="1" ht="12.95" customHeight="1" x14ac:dyDescent="0.2">
      <c r="A456" s="105">
        <v>0.1</v>
      </c>
      <c r="B456" s="106">
        <f t="shared" si="249"/>
        <v>150000</v>
      </c>
      <c r="C456" s="28" t="str">
        <f t="shared" si="261"/>
        <v>9 021 704.D</v>
      </c>
      <c r="D456" s="108">
        <f t="shared" si="262"/>
        <v>146900</v>
      </c>
      <c r="E456" s="29" t="str">
        <f>E455</f>
        <v>DD-600F</v>
      </c>
      <c r="F456" s="126" t="s">
        <v>1333</v>
      </c>
      <c r="G456" s="44"/>
      <c r="H456" s="60"/>
      <c r="I456" s="46"/>
      <c r="J456" s="53"/>
      <c r="K456" s="56"/>
      <c r="L456" s="57"/>
      <c r="M456" s="58"/>
      <c r="N456" s="38"/>
      <c r="O456" s="63"/>
      <c r="P456" s="64"/>
      <c r="Q456" s="36"/>
      <c r="S456" s="117"/>
      <c r="T456" s="158" t="s">
        <v>1455</v>
      </c>
      <c r="U456" s="151" t="s">
        <v>1144</v>
      </c>
      <c r="V456" s="152" t="s">
        <v>1133</v>
      </c>
      <c r="W456" s="6">
        <v>5534</v>
      </c>
      <c r="Y456" s="302">
        <f t="shared" si="252"/>
        <v>146650</v>
      </c>
      <c r="Z456" s="302"/>
      <c r="AA456" s="169">
        <f t="shared" si="248"/>
        <v>0.98</v>
      </c>
      <c r="AB456" s="168">
        <f t="shared" si="253"/>
        <v>2.2843504943743653E-2</v>
      </c>
      <c r="AC456" s="209">
        <f t="shared" si="265"/>
        <v>150000</v>
      </c>
      <c r="AD456" s="151" t="s">
        <v>1144</v>
      </c>
      <c r="AE456" s="205" t="s">
        <v>1133</v>
      </c>
      <c r="AF456" s="206">
        <v>5889</v>
      </c>
      <c r="AG456" s="136">
        <f t="shared" si="266"/>
        <v>0.22</v>
      </c>
      <c r="AH456" s="168">
        <f t="shared" si="267"/>
        <v>6.4148897723165899E-2</v>
      </c>
      <c r="AI456" s="212">
        <f t="shared" si="268"/>
        <v>2.2843504943743653E-2</v>
      </c>
      <c r="AJ456" s="212">
        <f t="shared" si="250"/>
        <v>-4.1305392779422245E-2</v>
      </c>
      <c r="AK456" s="1"/>
      <c r="AL456" s="1"/>
    </row>
    <row r="457" spans="1:38" s="7" customFormat="1" ht="12.95" customHeight="1" x14ac:dyDescent="0.2">
      <c r="A457" s="105">
        <v>0.1</v>
      </c>
      <c r="B457" s="106">
        <f t="shared" si="249"/>
        <v>150000</v>
      </c>
      <c r="C457" s="28">
        <f t="shared" si="261"/>
        <v>9021705</v>
      </c>
      <c r="D457" s="108">
        <f t="shared" si="262"/>
        <v>146900</v>
      </c>
      <c r="E457" s="29" t="s">
        <v>1349</v>
      </c>
      <c r="F457" s="125" t="s">
        <v>1350</v>
      </c>
      <c r="G457" s="44"/>
      <c r="H457" s="60"/>
      <c r="I457" s="46"/>
      <c r="J457" s="53"/>
      <c r="K457" s="56"/>
      <c r="L457" s="57"/>
      <c r="M457" s="58"/>
      <c r="N457" s="38"/>
      <c r="O457" s="63"/>
      <c r="P457" s="64"/>
      <c r="Q457" s="36"/>
      <c r="S457" s="117"/>
      <c r="T457" s="158">
        <v>9021705</v>
      </c>
      <c r="U457" s="151" t="s">
        <v>1145</v>
      </c>
      <c r="V457" s="152" t="s">
        <v>1133</v>
      </c>
      <c r="W457" s="6">
        <v>5676</v>
      </c>
      <c r="Y457" s="302">
        <f t="shared" si="252"/>
        <v>150413</v>
      </c>
      <c r="Z457" s="302"/>
      <c r="AA457" s="169">
        <f t="shared" ref="AA457:AA469" si="269">AA456</f>
        <v>0.98</v>
      </c>
      <c r="AB457" s="168">
        <f t="shared" si="253"/>
        <v>-2.7457733041691412E-3</v>
      </c>
      <c r="AC457" s="209">
        <f t="shared" si="265"/>
        <v>150000</v>
      </c>
      <c r="AD457" s="151" t="s">
        <v>1145</v>
      </c>
      <c r="AE457" s="205" t="s">
        <v>1133</v>
      </c>
      <c r="AF457" s="206">
        <v>5915</v>
      </c>
      <c r="AG457" s="136">
        <f t="shared" si="266"/>
        <v>0.22</v>
      </c>
      <c r="AH457" s="168">
        <f t="shared" si="267"/>
        <v>4.2107117688513052E-2</v>
      </c>
      <c r="AI457" s="212">
        <f t="shared" si="268"/>
        <v>-2.7457733041691412E-3</v>
      </c>
      <c r="AJ457" s="212">
        <f t="shared" si="250"/>
        <v>-4.4852890992682193E-2</v>
      </c>
      <c r="AK457" s="1"/>
      <c r="AL457" s="1"/>
    </row>
    <row r="458" spans="1:38" s="7" customFormat="1" ht="12.95" customHeight="1" x14ac:dyDescent="0.2">
      <c r="A458" s="105">
        <v>0.1</v>
      </c>
      <c r="B458" s="106">
        <f t="shared" si="249"/>
        <v>160000</v>
      </c>
      <c r="C458" s="28" t="str">
        <f t="shared" si="261"/>
        <v>9 021 705.A</v>
      </c>
      <c r="D458" s="108">
        <f t="shared" si="262"/>
        <v>156700</v>
      </c>
      <c r="E458" s="29" t="str">
        <f>E457</f>
        <v>DD-601F</v>
      </c>
      <c r="F458" s="126" t="s">
        <v>1332</v>
      </c>
      <c r="G458" s="44"/>
      <c r="H458" s="60"/>
      <c r="I458" s="46"/>
      <c r="J458" s="53"/>
      <c r="K458" s="56"/>
      <c r="L458" s="57"/>
      <c r="M458" s="58"/>
      <c r="N458" s="38"/>
      <c r="O458" s="63"/>
      <c r="P458" s="64"/>
      <c r="Q458" s="36"/>
      <c r="S458" s="117"/>
      <c r="T458" s="158" t="s">
        <v>1456</v>
      </c>
      <c r="U458" s="151" t="s">
        <v>1146</v>
      </c>
      <c r="V458" s="152" t="s">
        <v>1133</v>
      </c>
      <c r="W458" s="6">
        <v>6041</v>
      </c>
      <c r="Y458" s="302">
        <f t="shared" si="252"/>
        <v>160086</v>
      </c>
      <c r="Z458" s="302"/>
      <c r="AA458" s="169">
        <f t="shared" si="269"/>
        <v>0.98</v>
      </c>
      <c r="AB458" s="168">
        <f t="shared" si="253"/>
        <v>-5.3721124895367289E-4</v>
      </c>
      <c r="AC458" s="209">
        <f t="shared" si="265"/>
        <v>160000</v>
      </c>
      <c r="AD458" s="151" t="s">
        <v>1146</v>
      </c>
      <c r="AE458" s="205" t="s">
        <v>1133</v>
      </c>
      <c r="AF458" s="206">
        <v>6298</v>
      </c>
      <c r="AG458" s="136">
        <f t="shared" si="266"/>
        <v>0.22</v>
      </c>
      <c r="AH458" s="168">
        <f t="shared" si="267"/>
        <v>4.2542625393146904E-2</v>
      </c>
      <c r="AI458" s="212">
        <f t="shared" si="268"/>
        <v>-5.3721124895367289E-4</v>
      </c>
      <c r="AJ458" s="212">
        <f t="shared" si="250"/>
        <v>-4.3079836642100577E-2</v>
      </c>
      <c r="AK458" s="1"/>
      <c r="AL458" s="1"/>
    </row>
    <row r="459" spans="1:38" s="7" customFormat="1" ht="12.95" customHeight="1" x14ac:dyDescent="0.2">
      <c r="A459" s="105">
        <v>0.1</v>
      </c>
      <c r="B459" s="106">
        <f t="shared" ref="B459:B522" si="270">AC459</f>
        <v>156000</v>
      </c>
      <c r="C459" s="28" t="str">
        <f t="shared" si="261"/>
        <v>9 021 705.D</v>
      </c>
      <c r="D459" s="108">
        <f t="shared" si="262"/>
        <v>152800</v>
      </c>
      <c r="E459" s="29" t="str">
        <f>E458</f>
        <v>DD-601F</v>
      </c>
      <c r="F459" s="126" t="s">
        <v>1333</v>
      </c>
      <c r="G459" s="44"/>
      <c r="H459" s="60"/>
      <c r="I459" s="46"/>
      <c r="J459" s="53"/>
      <c r="K459" s="56"/>
      <c r="L459" s="57"/>
      <c r="M459" s="58"/>
      <c r="N459" s="38"/>
      <c r="O459" s="63"/>
      <c r="P459" s="64"/>
      <c r="Q459" s="36"/>
      <c r="S459" s="117"/>
      <c r="T459" s="158" t="s">
        <v>1457</v>
      </c>
      <c r="U459" s="151" t="s">
        <v>1147</v>
      </c>
      <c r="V459" s="152" t="s">
        <v>1133</v>
      </c>
      <c r="W459" s="6">
        <v>5901</v>
      </c>
      <c r="Y459" s="302">
        <f t="shared" si="252"/>
        <v>156376</v>
      </c>
      <c r="Z459" s="302"/>
      <c r="AA459" s="169">
        <f t="shared" si="269"/>
        <v>0.98</v>
      </c>
      <c r="AB459" s="168">
        <f t="shared" si="253"/>
        <v>-2.4044610426152691E-3</v>
      </c>
      <c r="AC459" s="209">
        <f t="shared" si="265"/>
        <v>156000</v>
      </c>
      <c r="AD459" s="151" t="s">
        <v>1147</v>
      </c>
      <c r="AE459" s="205" t="s">
        <v>1133</v>
      </c>
      <c r="AF459" s="206">
        <v>6152</v>
      </c>
      <c r="AG459" s="136">
        <f t="shared" si="266"/>
        <v>0.22</v>
      </c>
      <c r="AH459" s="168">
        <f t="shared" si="267"/>
        <v>4.2535163531604914E-2</v>
      </c>
      <c r="AI459" s="212">
        <f t="shared" si="268"/>
        <v>-2.4044610426152691E-3</v>
      </c>
      <c r="AJ459" s="212">
        <f t="shared" ref="AJ459:AJ522" si="271">AI459-AH459</f>
        <v>-4.4939624574220183E-2</v>
      </c>
      <c r="AK459" s="1"/>
      <c r="AL459" s="1"/>
    </row>
    <row r="460" spans="1:38" s="7" customFormat="1" ht="12.95" customHeight="1" x14ac:dyDescent="0.2">
      <c r="A460" s="105">
        <v>0.1</v>
      </c>
      <c r="B460" s="106">
        <f t="shared" si="270"/>
        <v>158000</v>
      </c>
      <c r="C460" s="28">
        <f t="shared" si="261"/>
        <v>9021706</v>
      </c>
      <c r="D460" s="108">
        <f t="shared" si="262"/>
        <v>154800</v>
      </c>
      <c r="E460" s="29" t="s">
        <v>1351</v>
      </c>
      <c r="F460" s="125" t="s">
        <v>1352</v>
      </c>
      <c r="G460" s="44"/>
      <c r="H460" s="60"/>
      <c r="I460" s="46"/>
      <c r="J460" s="53"/>
      <c r="K460" s="56"/>
      <c r="L460" s="57"/>
      <c r="M460" s="58"/>
      <c r="N460" s="38"/>
      <c r="O460" s="63"/>
      <c r="P460" s="64"/>
      <c r="Q460" s="36"/>
      <c r="S460" s="117"/>
      <c r="T460" s="158">
        <v>9021706</v>
      </c>
      <c r="U460" s="151" t="s">
        <v>1148</v>
      </c>
      <c r="V460" s="152" t="s">
        <v>1133</v>
      </c>
      <c r="W460" s="6">
        <v>5833</v>
      </c>
      <c r="Y460" s="302">
        <f t="shared" si="252"/>
        <v>154574</v>
      </c>
      <c r="Z460" s="302"/>
      <c r="AA460" s="169">
        <f t="shared" si="269"/>
        <v>0.98</v>
      </c>
      <c r="AB460" s="168">
        <f t="shared" si="253"/>
        <v>2.2164141446815222E-2</v>
      </c>
      <c r="AC460" s="209">
        <f t="shared" si="265"/>
        <v>158000</v>
      </c>
      <c r="AD460" s="151" t="s">
        <v>1148</v>
      </c>
      <c r="AE460" s="205" t="s">
        <v>1133</v>
      </c>
      <c r="AF460" s="206">
        <v>6197</v>
      </c>
      <c r="AG460" s="136">
        <f t="shared" si="266"/>
        <v>0.22</v>
      </c>
      <c r="AH460" s="168">
        <f t="shared" si="267"/>
        <v>6.2403565918052406E-2</v>
      </c>
      <c r="AI460" s="212">
        <f t="shared" si="268"/>
        <v>2.2164141446815222E-2</v>
      </c>
      <c r="AJ460" s="212">
        <f t="shared" si="271"/>
        <v>-4.0239424471237184E-2</v>
      </c>
      <c r="AK460" s="1"/>
      <c r="AL460" s="1"/>
    </row>
    <row r="461" spans="1:38" s="7" customFormat="1" ht="12.95" customHeight="1" x14ac:dyDescent="0.2">
      <c r="A461" s="105">
        <v>0.1</v>
      </c>
      <c r="B461" s="106">
        <f t="shared" si="270"/>
        <v>167000</v>
      </c>
      <c r="C461" s="28" t="str">
        <f t="shared" si="261"/>
        <v>9 021 706.A</v>
      </c>
      <c r="D461" s="108">
        <f t="shared" si="262"/>
        <v>163600</v>
      </c>
      <c r="E461" s="29" t="str">
        <f>E460</f>
        <v>DD-900F</v>
      </c>
      <c r="F461" s="126" t="s">
        <v>1332</v>
      </c>
      <c r="G461" s="44"/>
      <c r="H461" s="60"/>
      <c r="I461" s="46"/>
      <c r="J461" s="53"/>
      <c r="K461" s="56"/>
      <c r="L461" s="57"/>
      <c r="M461" s="58"/>
      <c r="N461" s="38"/>
      <c r="O461" s="63"/>
      <c r="P461" s="64"/>
      <c r="Q461" s="36"/>
      <c r="S461" s="117"/>
      <c r="T461" s="158" t="s">
        <v>1458</v>
      </c>
      <c r="U461" s="151" t="s">
        <v>1149</v>
      </c>
      <c r="V461" s="152" t="s">
        <v>1133</v>
      </c>
      <c r="W461" s="6">
        <v>6198</v>
      </c>
      <c r="Y461" s="302">
        <f t="shared" si="252"/>
        <v>164246</v>
      </c>
      <c r="Z461" s="302"/>
      <c r="AA461" s="169">
        <f t="shared" si="269"/>
        <v>0.98</v>
      </c>
      <c r="AB461" s="168">
        <f t="shared" si="253"/>
        <v>1.6767531629385157E-2</v>
      </c>
      <c r="AC461" s="209">
        <f t="shared" si="265"/>
        <v>167000</v>
      </c>
      <c r="AD461" s="151" t="s">
        <v>1149</v>
      </c>
      <c r="AE461" s="205" t="s">
        <v>1133</v>
      </c>
      <c r="AF461" s="206">
        <v>6581</v>
      </c>
      <c r="AG461" s="136">
        <f t="shared" si="266"/>
        <v>0.22</v>
      </c>
      <c r="AH461" s="168">
        <f t="shared" si="267"/>
        <v>6.1794127137786425E-2</v>
      </c>
      <c r="AI461" s="212">
        <f t="shared" si="268"/>
        <v>1.6767531629385157E-2</v>
      </c>
      <c r="AJ461" s="212">
        <f t="shared" si="271"/>
        <v>-4.5026595508401268E-2</v>
      </c>
      <c r="AK461" s="1"/>
      <c r="AL461" s="1"/>
    </row>
    <row r="462" spans="1:38" s="7" customFormat="1" ht="12.95" customHeight="1" x14ac:dyDescent="0.2">
      <c r="A462" s="105">
        <v>0.1</v>
      </c>
      <c r="B462" s="106">
        <f t="shared" si="270"/>
        <v>164000</v>
      </c>
      <c r="C462" s="28" t="str">
        <f t="shared" si="261"/>
        <v>9 021 706.D</v>
      </c>
      <c r="D462" s="108">
        <f t="shared" si="262"/>
        <v>160700</v>
      </c>
      <c r="E462" s="29" t="str">
        <f>E461</f>
        <v>DD-900F</v>
      </c>
      <c r="F462" s="126" t="s">
        <v>1333</v>
      </c>
      <c r="G462" s="44"/>
      <c r="H462" s="60"/>
      <c r="I462" s="46"/>
      <c r="J462" s="53"/>
      <c r="K462" s="56"/>
      <c r="L462" s="57"/>
      <c r="M462" s="58"/>
      <c r="N462" s="38"/>
      <c r="O462" s="63"/>
      <c r="P462" s="64"/>
      <c r="Q462" s="36"/>
      <c r="S462" s="117"/>
      <c r="T462" s="158" t="s">
        <v>1459</v>
      </c>
      <c r="U462" s="151" t="s">
        <v>1150</v>
      </c>
      <c r="V462" s="152" t="s">
        <v>1133</v>
      </c>
      <c r="W462" s="6">
        <v>6058</v>
      </c>
      <c r="Y462" s="302">
        <f t="shared" si="252"/>
        <v>160536</v>
      </c>
      <c r="Z462" s="302"/>
      <c r="AA462" s="169">
        <f t="shared" si="269"/>
        <v>0.98</v>
      </c>
      <c r="AB462" s="168">
        <f t="shared" si="253"/>
        <v>2.1577714655902636E-2</v>
      </c>
      <c r="AC462" s="209">
        <f t="shared" si="265"/>
        <v>164000</v>
      </c>
      <c r="AD462" s="151" t="s">
        <v>1150</v>
      </c>
      <c r="AE462" s="205" t="s">
        <v>1133</v>
      </c>
      <c r="AF462" s="206">
        <v>6435</v>
      </c>
      <c r="AG462" s="136">
        <f t="shared" si="266"/>
        <v>0.22</v>
      </c>
      <c r="AH462" s="168">
        <f t="shared" si="267"/>
        <v>6.2231759656652397E-2</v>
      </c>
      <c r="AI462" s="212">
        <f t="shared" si="268"/>
        <v>2.1577714655902636E-2</v>
      </c>
      <c r="AJ462" s="212">
        <f t="shared" si="271"/>
        <v>-4.0654045000749761E-2</v>
      </c>
      <c r="AK462" s="1"/>
      <c r="AL462" s="1"/>
    </row>
    <row r="463" spans="1:38" s="7" customFormat="1" ht="12.95" customHeight="1" x14ac:dyDescent="0.2">
      <c r="A463" s="105">
        <v>0.1</v>
      </c>
      <c r="B463" s="106">
        <f t="shared" si="270"/>
        <v>187000</v>
      </c>
      <c r="C463" s="28">
        <f t="shared" si="261"/>
        <v>9021707</v>
      </c>
      <c r="D463" s="108">
        <f t="shared" si="262"/>
        <v>183200</v>
      </c>
      <c r="E463" s="29" t="s">
        <v>1353</v>
      </c>
      <c r="F463" s="125" t="s">
        <v>1354</v>
      </c>
      <c r="G463" s="44"/>
      <c r="H463" s="60"/>
      <c r="I463" s="46"/>
      <c r="J463" s="53"/>
      <c r="K463" s="56"/>
      <c r="L463" s="57"/>
      <c r="M463" s="58"/>
      <c r="N463" s="38"/>
      <c r="O463" s="63"/>
      <c r="P463" s="64"/>
      <c r="Q463" s="36"/>
      <c r="S463" s="117"/>
      <c r="T463" s="158">
        <v>9021707</v>
      </c>
      <c r="U463" s="151" t="s">
        <v>1151</v>
      </c>
      <c r="V463" s="152" t="s">
        <v>1133</v>
      </c>
      <c r="W463" s="6">
        <v>6937</v>
      </c>
      <c r="Y463" s="302">
        <f t="shared" si="252"/>
        <v>183830</v>
      </c>
      <c r="Z463" s="302"/>
      <c r="AA463" s="169">
        <f t="shared" si="269"/>
        <v>0.98</v>
      </c>
      <c r="AB463" s="168">
        <f t="shared" si="253"/>
        <v>1.7244193004406272E-2</v>
      </c>
      <c r="AC463" s="209">
        <f t="shared" si="265"/>
        <v>187000</v>
      </c>
      <c r="AD463" s="151" t="s">
        <v>1151</v>
      </c>
      <c r="AE463" s="205" t="s">
        <v>1133</v>
      </c>
      <c r="AF463" s="206">
        <v>7349</v>
      </c>
      <c r="AG463" s="136">
        <f t="shared" si="266"/>
        <v>0.22</v>
      </c>
      <c r="AH463" s="168">
        <f t="shared" si="267"/>
        <v>5.9391667867954467E-2</v>
      </c>
      <c r="AI463" s="212">
        <f t="shared" si="268"/>
        <v>1.7244193004406272E-2</v>
      </c>
      <c r="AJ463" s="212">
        <f t="shared" si="271"/>
        <v>-4.2147474863548196E-2</v>
      </c>
      <c r="AK463" s="1"/>
      <c r="AL463" s="1"/>
    </row>
    <row r="464" spans="1:38" s="7" customFormat="1" ht="12.95" customHeight="1" x14ac:dyDescent="0.2">
      <c r="A464" s="105">
        <v>0.1</v>
      </c>
      <c r="B464" s="106">
        <f t="shared" si="270"/>
        <v>197000</v>
      </c>
      <c r="C464" s="28" t="str">
        <f t="shared" si="261"/>
        <v>9 021 707.A</v>
      </c>
      <c r="D464" s="108">
        <f t="shared" si="262"/>
        <v>193000</v>
      </c>
      <c r="E464" s="29" t="str">
        <f>E463</f>
        <v>DD-1000F</v>
      </c>
      <c r="F464" s="126" t="s">
        <v>1332</v>
      </c>
      <c r="G464" s="44"/>
      <c r="H464" s="60"/>
      <c r="I464" s="46"/>
      <c r="J464" s="53"/>
      <c r="K464" s="56"/>
      <c r="L464" s="57"/>
      <c r="M464" s="58"/>
      <c r="N464" s="38"/>
      <c r="O464" s="63"/>
      <c r="P464" s="64"/>
      <c r="Q464" s="36"/>
      <c r="S464" s="117"/>
      <c r="T464" s="158" t="s">
        <v>1460</v>
      </c>
      <c r="U464" s="151" t="s">
        <v>1152</v>
      </c>
      <c r="V464" s="152" t="s">
        <v>1133</v>
      </c>
      <c r="W464" s="6">
        <v>7302</v>
      </c>
      <c r="Y464" s="302">
        <f t="shared" si="252"/>
        <v>193502</v>
      </c>
      <c r="Z464" s="302"/>
      <c r="AA464" s="169">
        <f t="shared" si="269"/>
        <v>0.98</v>
      </c>
      <c r="AB464" s="168">
        <f t="shared" si="253"/>
        <v>1.8077332534030655E-2</v>
      </c>
      <c r="AC464" s="209">
        <f t="shared" si="265"/>
        <v>197000</v>
      </c>
      <c r="AD464" s="151" t="s">
        <v>1152</v>
      </c>
      <c r="AE464" s="205" t="s">
        <v>1133</v>
      </c>
      <c r="AF464" s="206">
        <v>7733</v>
      </c>
      <c r="AG464" s="136">
        <f t="shared" si="266"/>
        <v>0.22</v>
      </c>
      <c r="AH464" s="168">
        <f t="shared" si="267"/>
        <v>5.9024924678170443E-2</v>
      </c>
      <c r="AI464" s="212">
        <f t="shared" si="268"/>
        <v>1.8077332534030655E-2</v>
      </c>
      <c r="AJ464" s="212">
        <f t="shared" si="271"/>
        <v>-4.0947592144139788E-2</v>
      </c>
      <c r="AK464" s="1"/>
      <c r="AL464" s="1"/>
    </row>
    <row r="465" spans="1:38" s="7" customFormat="1" ht="12.95" customHeight="1" x14ac:dyDescent="0.2">
      <c r="A465" s="105">
        <v>0.1</v>
      </c>
      <c r="B465" s="106">
        <f t="shared" si="270"/>
        <v>193000</v>
      </c>
      <c r="C465" s="28" t="str">
        <f t="shared" si="261"/>
        <v>9 021 707.D</v>
      </c>
      <c r="D465" s="108">
        <f t="shared" si="262"/>
        <v>189100</v>
      </c>
      <c r="E465" s="29" t="str">
        <f>E464</f>
        <v>DD-1000F</v>
      </c>
      <c r="F465" s="126" t="s">
        <v>1333</v>
      </c>
      <c r="G465" s="44"/>
      <c r="H465" s="60"/>
      <c r="I465" s="46"/>
      <c r="J465" s="53"/>
      <c r="K465" s="56"/>
      <c r="L465" s="57"/>
      <c r="M465" s="58"/>
      <c r="N465" s="38"/>
      <c r="O465" s="63"/>
      <c r="P465" s="64"/>
      <c r="Q465" s="36"/>
      <c r="S465" s="117"/>
      <c r="T465" s="158" t="s">
        <v>1461</v>
      </c>
      <c r="U465" s="151" t="s">
        <v>1153</v>
      </c>
      <c r="V465" s="152" t="s">
        <v>1133</v>
      </c>
      <c r="W465" s="6">
        <v>7162</v>
      </c>
      <c r="Y465" s="302">
        <f t="shared" ref="Y465:Y469" si="272">CEILING((W465*$B$4),1)-1</f>
        <v>189792</v>
      </c>
      <c r="Z465" s="302"/>
      <c r="AA465" s="169">
        <f t="shared" si="269"/>
        <v>0.98</v>
      </c>
      <c r="AB465" s="168">
        <f t="shared" ref="AB465:AB469" si="273">B465/Y465-1</f>
        <v>1.6902714550665943E-2</v>
      </c>
      <c r="AC465" s="209">
        <f t="shared" si="265"/>
        <v>193000</v>
      </c>
      <c r="AD465" s="151" t="s">
        <v>1153</v>
      </c>
      <c r="AE465" s="205" t="s">
        <v>1133</v>
      </c>
      <c r="AF465" s="206">
        <v>7586</v>
      </c>
      <c r="AG465" s="136">
        <f t="shared" si="266"/>
        <v>0.22</v>
      </c>
      <c r="AH465" s="168">
        <f t="shared" si="267"/>
        <v>5.9201340407707415E-2</v>
      </c>
      <c r="AI465" s="212">
        <f t="shared" si="268"/>
        <v>1.6902714550665943E-2</v>
      </c>
      <c r="AJ465" s="212">
        <f t="shared" si="271"/>
        <v>-4.2298625857041472E-2</v>
      </c>
      <c r="AK465" s="1"/>
      <c r="AL465" s="1"/>
    </row>
    <row r="466" spans="1:38" s="7" customFormat="1" ht="12.95" customHeight="1" x14ac:dyDescent="0.2">
      <c r="A466" s="105">
        <v>0.1</v>
      </c>
      <c r="B466" s="106">
        <f t="shared" si="270"/>
        <v>225000</v>
      </c>
      <c r="C466" s="28">
        <f t="shared" si="261"/>
        <v>9021708</v>
      </c>
      <c r="D466" s="108">
        <f t="shared" si="262"/>
        <v>220400</v>
      </c>
      <c r="E466" s="29" t="s">
        <v>1355</v>
      </c>
      <c r="F466" s="125" t="s">
        <v>1356</v>
      </c>
      <c r="G466" s="44"/>
      <c r="H466" s="60"/>
      <c r="I466" s="46"/>
      <c r="J466" s="53"/>
      <c r="K466" s="56"/>
      <c r="L466" s="57"/>
      <c r="M466" s="58"/>
      <c r="N466" s="38"/>
      <c r="O466" s="63"/>
      <c r="P466" s="64"/>
      <c r="Q466" s="36"/>
      <c r="S466" s="117"/>
      <c r="T466" s="158">
        <v>9021708</v>
      </c>
      <c r="U466" s="151" t="s">
        <v>1154</v>
      </c>
      <c r="V466" s="152" t="s">
        <v>1133</v>
      </c>
      <c r="W466" s="6">
        <v>8318</v>
      </c>
      <c r="Y466" s="302">
        <f t="shared" si="272"/>
        <v>220426</v>
      </c>
      <c r="Z466" s="302"/>
      <c r="AA466" s="169">
        <f t="shared" si="269"/>
        <v>0.98</v>
      </c>
      <c r="AB466" s="168">
        <f t="shared" si="273"/>
        <v>2.0750728135519481E-2</v>
      </c>
      <c r="AC466" s="209">
        <f t="shared" si="265"/>
        <v>225000</v>
      </c>
      <c r="AD466" s="151" t="s">
        <v>1154</v>
      </c>
      <c r="AE466" s="205" t="s">
        <v>1133</v>
      </c>
      <c r="AF466" s="206">
        <v>8844</v>
      </c>
      <c r="AG466" s="136">
        <f t="shared" si="266"/>
        <v>0.22</v>
      </c>
      <c r="AH466" s="168">
        <f t="shared" si="267"/>
        <v>6.3236354893003055E-2</v>
      </c>
      <c r="AI466" s="212">
        <f t="shared" si="268"/>
        <v>2.0750728135519481E-2</v>
      </c>
      <c r="AJ466" s="212">
        <f t="shared" si="271"/>
        <v>-4.2485626757483574E-2</v>
      </c>
      <c r="AK466" s="1"/>
      <c r="AL466" s="1"/>
    </row>
    <row r="467" spans="1:38" s="7" customFormat="1" ht="12.95" customHeight="1" x14ac:dyDescent="0.2">
      <c r="A467" s="105">
        <v>0.1</v>
      </c>
      <c r="B467" s="106">
        <f t="shared" si="270"/>
        <v>235000</v>
      </c>
      <c r="C467" s="28" t="str">
        <f t="shared" si="261"/>
        <v>9 021 708.A</v>
      </c>
      <c r="D467" s="108">
        <f t="shared" si="262"/>
        <v>230200</v>
      </c>
      <c r="E467" s="29" t="str">
        <f>E466</f>
        <v>DD-1001F</v>
      </c>
      <c r="F467" s="126" t="s">
        <v>1332</v>
      </c>
      <c r="G467" s="44"/>
      <c r="H467" s="60"/>
      <c r="I467" s="46"/>
      <c r="J467" s="53"/>
      <c r="K467" s="56"/>
      <c r="L467" s="57"/>
      <c r="M467" s="58"/>
      <c r="N467" s="38"/>
      <c r="O467" s="63"/>
      <c r="P467" s="64"/>
      <c r="Q467" s="36"/>
      <c r="S467" s="117"/>
      <c r="T467" s="158" t="s">
        <v>1462</v>
      </c>
      <c r="U467" s="151" t="s">
        <v>1155</v>
      </c>
      <c r="V467" s="152" t="s">
        <v>1133</v>
      </c>
      <c r="W467" s="6">
        <v>8683</v>
      </c>
      <c r="Y467" s="302">
        <f t="shared" si="272"/>
        <v>230099</v>
      </c>
      <c r="Z467" s="302"/>
      <c r="AA467" s="169">
        <f t="shared" si="269"/>
        <v>0.98</v>
      </c>
      <c r="AB467" s="168">
        <f t="shared" si="273"/>
        <v>2.1299527594644152E-2</v>
      </c>
      <c r="AC467" s="209">
        <f t="shared" si="265"/>
        <v>235000</v>
      </c>
      <c r="AD467" s="151" t="s">
        <v>1155</v>
      </c>
      <c r="AE467" s="205" t="s">
        <v>1133</v>
      </c>
      <c r="AF467" s="206">
        <v>9227</v>
      </c>
      <c r="AG467" s="136">
        <f t="shared" si="266"/>
        <v>0.22</v>
      </c>
      <c r="AH467" s="168">
        <f t="shared" si="267"/>
        <v>6.2651157434066462E-2</v>
      </c>
      <c r="AI467" s="212">
        <f t="shared" si="268"/>
        <v>2.1299527594644152E-2</v>
      </c>
      <c r="AJ467" s="212">
        <f t="shared" si="271"/>
        <v>-4.135162983942231E-2</v>
      </c>
      <c r="AK467" s="1"/>
      <c r="AL467" s="1"/>
    </row>
    <row r="468" spans="1:38" s="7" customFormat="1" ht="12.95" customHeight="1" x14ac:dyDescent="0.2">
      <c r="A468" s="105">
        <v>0.1</v>
      </c>
      <c r="B468" s="106">
        <f t="shared" si="270"/>
        <v>230000</v>
      </c>
      <c r="C468" s="28" t="str">
        <f t="shared" si="261"/>
        <v>9 021 708.D</v>
      </c>
      <c r="D468" s="108">
        <f t="shared" si="262"/>
        <v>225300</v>
      </c>
      <c r="E468" s="29" t="str">
        <f>E467</f>
        <v>DD-1001F</v>
      </c>
      <c r="F468" s="126" t="s">
        <v>1333</v>
      </c>
      <c r="G468" s="44"/>
      <c r="H468" s="60"/>
      <c r="I468" s="46"/>
      <c r="J468" s="53"/>
      <c r="K468" s="56"/>
      <c r="L468" s="57"/>
      <c r="M468" s="58"/>
      <c r="N468" s="38"/>
      <c r="O468" s="63"/>
      <c r="P468" s="64"/>
      <c r="Q468" s="36"/>
      <c r="S468" s="117"/>
      <c r="T468" s="158" t="s">
        <v>1463</v>
      </c>
      <c r="U468" s="151" t="s">
        <v>1156</v>
      </c>
      <c r="V468" s="152" t="s">
        <v>1133</v>
      </c>
      <c r="W468" s="6">
        <v>8543</v>
      </c>
      <c r="Y468" s="302">
        <f t="shared" si="272"/>
        <v>226389</v>
      </c>
      <c r="Z468" s="302"/>
      <c r="AA468" s="169">
        <f t="shared" si="269"/>
        <v>0.98</v>
      </c>
      <c r="AB468" s="168">
        <f t="shared" si="273"/>
        <v>1.5950421619425059E-2</v>
      </c>
      <c r="AC468" s="209">
        <f>CEILING((AF468*$AD$9),1000)-2000</f>
        <v>230000</v>
      </c>
      <c r="AD468" s="151" t="s">
        <v>1156</v>
      </c>
      <c r="AE468" s="205" t="s">
        <v>1133</v>
      </c>
      <c r="AF468" s="206">
        <v>9081</v>
      </c>
      <c r="AG468" s="136">
        <f t="shared" si="266"/>
        <v>0.22</v>
      </c>
      <c r="AH468" s="168">
        <f t="shared" si="267"/>
        <v>6.2975535526161863E-2</v>
      </c>
      <c r="AI468" s="212">
        <f t="shared" si="268"/>
        <v>1.5950421619425059E-2</v>
      </c>
      <c r="AJ468" s="212">
        <f t="shared" si="271"/>
        <v>-4.7025113906736804E-2</v>
      </c>
      <c r="AK468" s="1"/>
      <c r="AL468" s="1"/>
    </row>
    <row r="469" spans="1:38" s="7" customFormat="1" ht="12.95" customHeight="1" thickBot="1" x14ac:dyDescent="0.25">
      <c r="A469" s="124">
        <v>0.1</v>
      </c>
      <c r="B469" s="106">
        <f t="shared" si="270"/>
        <v>250000</v>
      </c>
      <c r="C469" s="28" t="str">
        <f t="shared" si="261"/>
        <v>9 021 709.D</v>
      </c>
      <c r="D469" s="108">
        <f t="shared" si="262"/>
        <v>244900</v>
      </c>
      <c r="E469" s="29" t="s">
        <v>1357</v>
      </c>
      <c r="F469" s="125" t="s">
        <v>1358</v>
      </c>
      <c r="G469" s="44"/>
      <c r="H469" s="60"/>
      <c r="I469" s="46"/>
      <c r="J469" s="53"/>
      <c r="K469" s="56"/>
      <c r="L469" s="57"/>
      <c r="M469" s="58"/>
      <c r="N469" s="38"/>
      <c r="O469" s="63"/>
      <c r="P469" s="64"/>
      <c r="Q469" s="36"/>
      <c r="S469" s="117"/>
      <c r="T469" s="158" t="s">
        <v>1464</v>
      </c>
      <c r="U469" s="151" t="s">
        <v>1157</v>
      </c>
      <c r="V469" s="152" t="s">
        <v>1133</v>
      </c>
      <c r="W469" s="6">
        <v>9210</v>
      </c>
      <c r="Y469" s="302">
        <f t="shared" si="272"/>
        <v>244064</v>
      </c>
      <c r="Z469" s="302"/>
      <c r="AA469" s="169">
        <f t="shared" si="269"/>
        <v>0.98</v>
      </c>
      <c r="AB469" s="168">
        <f t="shared" si="273"/>
        <v>2.4321489445391364E-2</v>
      </c>
      <c r="AC469" s="209">
        <f t="shared" si="265"/>
        <v>250000</v>
      </c>
      <c r="AD469" s="151" t="s">
        <v>1157</v>
      </c>
      <c r="AE469" s="205" t="s">
        <v>1133</v>
      </c>
      <c r="AF469" s="206">
        <v>9814</v>
      </c>
      <c r="AG469" s="136">
        <f t="shared" si="266"/>
        <v>0.22</v>
      </c>
      <c r="AH469" s="168">
        <f t="shared" si="267"/>
        <v>6.5580890336590647E-2</v>
      </c>
      <c r="AI469" s="212">
        <f t="shared" si="268"/>
        <v>2.4321489445391364E-2</v>
      </c>
      <c r="AJ469" s="212">
        <f t="shared" si="271"/>
        <v>-4.1259400891199283E-2</v>
      </c>
      <c r="AK469" s="1"/>
      <c r="AL469" s="1"/>
    </row>
    <row r="470" spans="1:38" s="7" customFormat="1" ht="12.95" customHeight="1" thickBot="1" x14ac:dyDescent="0.25">
      <c r="A470" s="124">
        <v>0.1</v>
      </c>
      <c r="B470" s="106">
        <f t="shared" si="270"/>
        <v>226000</v>
      </c>
      <c r="C470" s="28">
        <v>9021727</v>
      </c>
      <c r="D470" s="108">
        <f t="shared" si="262"/>
        <v>221400</v>
      </c>
      <c r="E470" s="29" t="s">
        <v>1528</v>
      </c>
      <c r="F470" s="125" t="s">
        <v>1529</v>
      </c>
      <c r="AB470" s="218" t="s">
        <v>1525</v>
      </c>
      <c r="AC470" s="209">
        <f t="shared" si="265"/>
        <v>226000</v>
      </c>
      <c r="AD470" s="151" t="s">
        <v>1516</v>
      </c>
      <c r="AE470" s="205" t="s">
        <v>1133</v>
      </c>
      <c r="AF470" s="206">
        <v>8864</v>
      </c>
      <c r="AG470" s="136">
        <f t="shared" si="266"/>
        <v>0.22</v>
      </c>
      <c r="AH470" s="168"/>
      <c r="AI470" s="212"/>
      <c r="AJ470" s="212">
        <f t="shared" si="271"/>
        <v>0</v>
      </c>
      <c r="AK470" s="1"/>
      <c r="AL470" s="1"/>
    </row>
    <row r="471" spans="1:38" ht="12.95" customHeight="1" thickBot="1" x14ac:dyDescent="0.25">
      <c r="A471" s="124">
        <v>0.1</v>
      </c>
      <c r="B471" s="106">
        <f t="shared" si="270"/>
        <v>235000</v>
      </c>
      <c r="C471" s="28" t="s">
        <v>1546</v>
      </c>
      <c r="D471" s="108">
        <f t="shared" si="262"/>
        <v>230200</v>
      </c>
      <c r="E471" s="29" t="s">
        <v>1528</v>
      </c>
      <c r="F471" s="219" t="s">
        <v>1530</v>
      </c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AB471" s="218" t="s">
        <v>1525</v>
      </c>
      <c r="AC471" s="209">
        <f t="shared" si="265"/>
        <v>235000</v>
      </c>
      <c r="AD471" s="151" t="s">
        <v>1517</v>
      </c>
      <c r="AE471" s="205" t="s">
        <v>1133</v>
      </c>
      <c r="AF471" s="206">
        <v>9248</v>
      </c>
      <c r="AG471" s="136">
        <f t="shared" si="266"/>
        <v>0.22</v>
      </c>
      <c r="AH471" s="168"/>
      <c r="AI471" s="212"/>
      <c r="AJ471" s="212">
        <f t="shared" si="271"/>
        <v>0</v>
      </c>
    </row>
    <row r="472" spans="1:38" ht="12.95" customHeight="1" thickBot="1" x14ac:dyDescent="0.25">
      <c r="A472" s="124">
        <v>0.1</v>
      </c>
      <c r="B472" s="171">
        <f t="shared" si="270"/>
        <v>232000</v>
      </c>
      <c r="C472" s="300" t="s">
        <v>1547</v>
      </c>
      <c r="D472" s="111">
        <f t="shared" si="262"/>
        <v>227300</v>
      </c>
      <c r="E472" s="86" t="s">
        <v>1528</v>
      </c>
      <c r="F472" s="221" t="s">
        <v>1531</v>
      </c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AB472" s="218" t="s">
        <v>1525</v>
      </c>
      <c r="AC472" s="209">
        <f t="shared" si="265"/>
        <v>232000</v>
      </c>
      <c r="AD472" s="151" t="s">
        <v>1518</v>
      </c>
      <c r="AE472" s="205" t="s">
        <v>1133</v>
      </c>
      <c r="AF472" s="206">
        <v>9101</v>
      </c>
      <c r="AG472" s="136">
        <f t="shared" si="266"/>
        <v>0.22</v>
      </c>
      <c r="AH472" s="168"/>
      <c r="AI472" s="212"/>
      <c r="AJ472" s="212">
        <f t="shared" si="271"/>
        <v>0</v>
      </c>
    </row>
    <row r="473" spans="1:38" ht="12.95" customHeight="1" thickBot="1" x14ac:dyDescent="0.25">
      <c r="A473" s="220">
        <v>0.1</v>
      </c>
      <c r="B473" s="298">
        <f t="shared" si="270"/>
        <v>90000</v>
      </c>
      <c r="C473" s="299" t="str">
        <f>AD473</f>
        <v>9 032 201</v>
      </c>
      <c r="D473" s="112">
        <f t="shared" si="262"/>
        <v>88100</v>
      </c>
      <c r="E473" s="225" t="s">
        <v>1560</v>
      </c>
      <c r="F473" s="223" t="str">
        <f>T473</f>
        <v>MAGIO MS-Z Bridge-mounted circulator</v>
      </c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T473" s="151" t="s">
        <v>1532</v>
      </c>
      <c r="U473" s="151"/>
      <c r="V473" s="151"/>
      <c r="W473" s="151"/>
      <c r="X473" s="151"/>
      <c r="Y473" s="151"/>
      <c r="Z473" s="151"/>
      <c r="AA473" s="151"/>
      <c r="AB473" s="218" t="s">
        <v>1525</v>
      </c>
      <c r="AC473" s="209">
        <f t="shared" si="265"/>
        <v>90000</v>
      </c>
      <c r="AD473" s="151" t="s">
        <v>1548</v>
      </c>
      <c r="AE473" s="205" t="s">
        <v>1519</v>
      </c>
      <c r="AF473" s="206">
        <v>3550</v>
      </c>
      <c r="AG473" s="136">
        <v>0.26</v>
      </c>
      <c r="AH473" s="168"/>
      <c r="AI473" s="212"/>
      <c r="AJ473" s="212">
        <f t="shared" si="271"/>
        <v>0</v>
      </c>
    </row>
    <row r="474" spans="1:38" ht="12.95" customHeight="1" thickBot="1" x14ac:dyDescent="0.25">
      <c r="A474" s="124">
        <v>0.1</v>
      </c>
      <c r="B474" s="106">
        <f t="shared" si="270"/>
        <v>97000</v>
      </c>
      <c r="C474" s="28" t="str">
        <f>AD474</f>
        <v>9 032 504</v>
      </c>
      <c r="D474" s="108">
        <f t="shared" si="262"/>
        <v>95000</v>
      </c>
      <c r="E474" s="226" t="s">
        <v>1566</v>
      </c>
      <c r="F474" s="222" t="str">
        <f>T474</f>
        <v>MAGIO MS-BC4 Heating circulator</v>
      </c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T474" s="151" t="s">
        <v>1533</v>
      </c>
      <c r="U474" s="151"/>
      <c r="V474" s="151"/>
      <c r="W474" s="151"/>
      <c r="X474" s="151"/>
      <c r="Y474" s="151"/>
      <c r="Z474" s="151"/>
      <c r="AA474" s="151"/>
      <c r="AB474" s="218" t="s">
        <v>1525</v>
      </c>
      <c r="AC474" s="209">
        <f t="shared" si="265"/>
        <v>97000</v>
      </c>
      <c r="AD474" s="151" t="s">
        <v>1545</v>
      </c>
      <c r="AE474" s="205" t="s">
        <v>1519</v>
      </c>
      <c r="AF474" s="206">
        <v>3808</v>
      </c>
      <c r="AG474" s="136">
        <v>0.26</v>
      </c>
      <c r="AH474" s="168"/>
      <c r="AI474" s="212"/>
      <c r="AJ474" s="212">
        <f t="shared" si="271"/>
        <v>0</v>
      </c>
    </row>
    <row r="475" spans="1:38" ht="12.95" customHeight="1" thickBot="1" x14ac:dyDescent="0.25">
      <c r="A475" s="124">
        <v>0.1</v>
      </c>
      <c r="B475" s="106">
        <f t="shared" si="270"/>
        <v>173000</v>
      </c>
      <c r="C475" s="28" t="str">
        <f t="shared" ref="C475:C485" si="274">AD475</f>
        <v>9 032 704</v>
      </c>
      <c r="D475" s="108">
        <f t="shared" si="262"/>
        <v>169500</v>
      </c>
      <c r="E475" s="29" t="s">
        <v>1561</v>
      </c>
      <c r="F475" s="222" t="str">
        <f t="shared" ref="F475:F485" si="275">T475</f>
        <v>MAGIO MS-600F Refrigerated/heating circulator</v>
      </c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T475" s="151" t="s">
        <v>1534</v>
      </c>
      <c r="U475" s="151"/>
      <c r="V475" s="151"/>
      <c r="W475" s="151"/>
      <c r="X475" s="151"/>
      <c r="Y475" s="151"/>
      <c r="Z475" s="151"/>
      <c r="AA475" s="151"/>
      <c r="AB475" s="218" t="s">
        <v>1525</v>
      </c>
      <c r="AC475" s="209">
        <f t="shared" si="265"/>
        <v>173000</v>
      </c>
      <c r="AD475" s="151" t="s">
        <v>1549</v>
      </c>
      <c r="AE475" s="205" t="s">
        <v>1520</v>
      </c>
      <c r="AF475" s="206">
        <v>6792</v>
      </c>
      <c r="AG475" s="136">
        <v>0.22</v>
      </c>
      <c r="AH475" s="168"/>
      <c r="AI475" s="212"/>
      <c r="AJ475" s="212">
        <f t="shared" si="271"/>
        <v>0</v>
      </c>
    </row>
    <row r="476" spans="1:38" ht="12.95" customHeight="1" thickBot="1" x14ac:dyDescent="0.25">
      <c r="A476" s="124">
        <v>0.1</v>
      </c>
      <c r="B476" s="106">
        <f t="shared" si="270"/>
        <v>179000</v>
      </c>
      <c r="C476" s="28" t="str">
        <f t="shared" si="274"/>
        <v>9 032 705</v>
      </c>
      <c r="D476" s="108">
        <f t="shared" si="262"/>
        <v>175400</v>
      </c>
      <c r="E476" s="29" t="s">
        <v>1562</v>
      </c>
      <c r="F476" s="222" t="str">
        <f t="shared" si="275"/>
        <v>MAGIO MS-601F Refrigerated/heating circulator</v>
      </c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T476" s="151" t="s">
        <v>1535</v>
      </c>
      <c r="U476" s="151"/>
      <c r="V476" s="151"/>
      <c r="W476" s="151"/>
      <c r="X476" s="151"/>
      <c r="Y476" s="151"/>
      <c r="Z476" s="151"/>
      <c r="AA476" s="151"/>
      <c r="AB476" s="218" t="s">
        <v>1525</v>
      </c>
      <c r="AC476" s="209">
        <f t="shared" si="265"/>
        <v>179000</v>
      </c>
      <c r="AD476" s="151" t="s">
        <v>1550</v>
      </c>
      <c r="AE476" s="205" t="s">
        <v>1520</v>
      </c>
      <c r="AF476" s="206">
        <v>7055</v>
      </c>
      <c r="AG476" s="136">
        <v>0.22</v>
      </c>
      <c r="AH476" s="168"/>
      <c r="AI476" s="212"/>
      <c r="AJ476" s="212">
        <f t="shared" si="271"/>
        <v>0</v>
      </c>
    </row>
    <row r="477" spans="1:38" ht="12.95" customHeight="1" thickBot="1" x14ac:dyDescent="0.25">
      <c r="A477" s="124">
        <v>0.1</v>
      </c>
      <c r="B477" s="106">
        <f t="shared" si="270"/>
        <v>187000</v>
      </c>
      <c r="C477" s="28" t="str">
        <f t="shared" si="274"/>
        <v>9 032 706</v>
      </c>
      <c r="D477" s="108">
        <f t="shared" si="262"/>
        <v>183200</v>
      </c>
      <c r="E477" s="29" t="s">
        <v>1563</v>
      </c>
      <c r="F477" s="222" t="str">
        <f t="shared" si="275"/>
        <v>MAGIO MS-900F Refrigerated/heating circulator</v>
      </c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T477" s="151" t="s">
        <v>1536</v>
      </c>
      <c r="U477" s="151"/>
      <c r="V477" s="151"/>
      <c r="W477" s="151"/>
      <c r="X477" s="151"/>
      <c r="Y477" s="151"/>
      <c r="Z477" s="151"/>
      <c r="AA477" s="151"/>
      <c r="AB477" s="218" t="s">
        <v>1525</v>
      </c>
      <c r="AC477" s="209">
        <f t="shared" si="265"/>
        <v>187000</v>
      </c>
      <c r="AD477" s="151" t="s">
        <v>1551</v>
      </c>
      <c r="AE477" s="205" t="s">
        <v>1520</v>
      </c>
      <c r="AF477" s="206">
        <v>7338</v>
      </c>
      <c r="AG477" s="136">
        <v>0.22</v>
      </c>
      <c r="AH477" s="168"/>
      <c r="AI477" s="212"/>
      <c r="AJ477" s="212">
        <f t="shared" si="271"/>
        <v>0</v>
      </c>
    </row>
    <row r="478" spans="1:38" ht="12.95" customHeight="1" thickBot="1" x14ac:dyDescent="0.25">
      <c r="A478" s="124">
        <v>0.1</v>
      </c>
      <c r="B478" s="106">
        <f t="shared" si="270"/>
        <v>216000</v>
      </c>
      <c r="C478" s="28" t="str">
        <f t="shared" si="274"/>
        <v>9 032 707</v>
      </c>
      <c r="D478" s="108">
        <f t="shared" si="262"/>
        <v>211600</v>
      </c>
      <c r="E478" s="29" t="s">
        <v>1564</v>
      </c>
      <c r="F478" s="222" t="str">
        <f t="shared" si="275"/>
        <v>MAGIO MS-1000F Refrigerated/heating circulator</v>
      </c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T478" s="151" t="s">
        <v>1537</v>
      </c>
      <c r="U478" s="151"/>
      <c r="V478" s="151"/>
      <c r="W478" s="151"/>
      <c r="X478" s="151"/>
      <c r="Y478" s="151"/>
      <c r="Z478" s="151"/>
      <c r="AA478" s="151"/>
      <c r="AB478" s="218" t="s">
        <v>1525</v>
      </c>
      <c r="AC478" s="209">
        <f t="shared" si="265"/>
        <v>216000</v>
      </c>
      <c r="AD478" s="151" t="s">
        <v>1552</v>
      </c>
      <c r="AE478" s="205" t="s">
        <v>1520</v>
      </c>
      <c r="AF478" s="206">
        <v>8489</v>
      </c>
      <c r="AG478" s="136">
        <v>0.22</v>
      </c>
      <c r="AH478" s="168"/>
      <c r="AI478" s="212"/>
      <c r="AJ478" s="212">
        <f t="shared" si="271"/>
        <v>0</v>
      </c>
    </row>
    <row r="479" spans="1:38" ht="12.95" customHeight="1" thickBot="1" x14ac:dyDescent="0.25">
      <c r="A479" s="124">
        <v>0.1</v>
      </c>
      <c r="B479" s="106">
        <f t="shared" si="270"/>
        <v>148000</v>
      </c>
      <c r="C479" s="28" t="str">
        <f t="shared" si="274"/>
        <v>9 032 713.N1</v>
      </c>
      <c r="D479" s="108">
        <f t="shared" si="262"/>
        <v>145000</v>
      </c>
      <c r="E479" s="29" t="s">
        <v>1565</v>
      </c>
      <c r="F479" s="222" t="str">
        <f t="shared" si="275"/>
        <v>MAGIO MS-310F Refrigerated/heating circulator with natural refrigerant</v>
      </c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T479" s="151" t="s">
        <v>1538</v>
      </c>
      <c r="U479" s="151"/>
      <c r="V479" s="151"/>
      <c r="W479" s="151"/>
      <c r="X479" s="151"/>
      <c r="Y479" s="151"/>
      <c r="Z479" s="151"/>
      <c r="AA479" s="151"/>
      <c r="AB479" s="218" t="s">
        <v>1525</v>
      </c>
      <c r="AC479" s="209">
        <f t="shared" si="265"/>
        <v>148000</v>
      </c>
      <c r="AD479" s="151" t="s">
        <v>1553</v>
      </c>
      <c r="AE479" s="205" t="s">
        <v>1520</v>
      </c>
      <c r="AF479" s="206">
        <v>5843</v>
      </c>
      <c r="AG479" s="136">
        <v>0.22</v>
      </c>
      <c r="AH479" s="168"/>
      <c r="AI479" s="212"/>
      <c r="AJ479" s="212">
        <f t="shared" si="271"/>
        <v>0</v>
      </c>
    </row>
    <row r="480" spans="1:38" ht="12.95" customHeight="1" thickBot="1" x14ac:dyDescent="0.25">
      <c r="A480" s="124">
        <v>0.1</v>
      </c>
      <c r="B480" s="106">
        <f t="shared" si="270"/>
        <v>148000</v>
      </c>
      <c r="C480" s="28" t="str">
        <f t="shared" si="274"/>
        <v>9 032 713.S1</v>
      </c>
      <c r="D480" s="108">
        <f t="shared" si="262"/>
        <v>145000</v>
      </c>
      <c r="E480" s="29" t="s">
        <v>1565</v>
      </c>
      <c r="F480" s="222" t="str">
        <f t="shared" si="275"/>
        <v>MAGIO MS-310F Refrigerated/heating circulator</v>
      </c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T480" s="151" t="s">
        <v>1539</v>
      </c>
      <c r="U480" s="151"/>
      <c r="V480" s="151"/>
      <c r="W480" s="151"/>
      <c r="X480" s="151"/>
      <c r="Y480" s="151"/>
      <c r="Z480" s="151"/>
      <c r="AA480" s="151"/>
      <c r="AB480" s="218" t="s">
        <v>1525</v>
      </c>
      <c r="AC480" s="209">
        <f t="shared" si="265"/>
        <v>148000</v>
      </c>
      <c r="AD480" s="151" t="s">
        <v>1554</v>
      </c>
      <c r="AE480" s="205" t="s">
        <v>1520</v>
      </c>
      <c r="AF480" s="206">
        <v>5843</v>
      </c>
      <c r="AG480" s="136">
        <v>0.22</v>
      </c>
      <c r="AH480" s="168"/>
      <c r="AI480" s="212"/>
      <c r="AJ480" s="212">
        <f t="shared" si="271"/>
        <v>0</v>
      </c>
    </row>
    <row r="481" spans="1:36" ht="12.95" customHeight="1" thickBot="1" x14ac:dyDescent="0.25">
      <c r="A481" s="124">
        <v>0.1</v>
      </c>
      <c r="B481" s="106">
        <f t="shared" si="270"/>
        <v>255000</v>
      </c>
      <c r="C481" s="28" t="str">
        <f t="shared" si="274"/>
        <v>9 032 727</v>
      </c>
      <c r="D481" s="108">
        <f t="shared" si="262"/>
        <v>249800</v>
      </c>
      <c r="E481" s="29" t="s">
        <v>1567</v>
      </c>
      <c r="F481" s="222" t="str">
        <f t="shared" si="275"/>
        <v>MAGIO MS-1000FW Refrigerated/heating circulator 
water-cooled version</v>
      </c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T481" s="151" t="s">
        <v>1540</v>
      </c>
      <c r="U481" s="151"/>
      <c r="V481" s="151"/>
      <c r="W481" s="151"/>
      <c r="X481" s="151"/>
      <c r="Y481" s="151"/>
      <c r="Z481" s="151"/>
      <c r="AA481" s="151"/>
      <c r="AB481" s="218" t="s">
        <v>1525</v>
      </c>
      <c r="AC481" s="209">
        <f t="shared" si="265"/>
        <v>255000</v>
      </c>
      <c r="AD481" s="151" t="s">
        <v>1555</v>
      </c>
      <c r="AE481" s="205" t="s">
        <v>1520</v>
      </c>
      <c r="AF481" s="206">
        <v>10004</v>
      </c>
      <c r="AG481" s="136">
        <v>0.22</v>
      </c>
      <c r="AH481" s="168"/>
      <c r="AI481" s="212"/>
      <c r="AJ481" s="212">
        <f t="shared" si="271"/>
        <v>0</v>
      </c>
    </row>
    <row r="482" spans="1:36" ht="12.95" customHeight="1" thickBot="1" x14ac:dyDescent="0.25">
      <c r="A482" s="124">
        <v>0.1</v>
      </c>
      <c r="B482" s="106">
        <f t="shared" si="270"/>
        <v>96700</v>
      </c>
      <c r="C482" s="28" t="str">
        <f t="shared" si="274"/>
        <v>9 033 201</v>
      </c>
      <c r="D482" s="108">
        <f t="shared" si="262"/>
        <v>94700</v>
      </c>
      <c r="E482" s="226" t="s">
        <v>1568</v>
      </c>
      <c r="F482" s="224" t="str">
        <f t="shared" si="275"/>
        <v>MAGIO MX-Z Bridge-mounted circulator</v>
      </c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T482" s="151" t="s">
        <v>1541</v>
      </c>
      <c r="U482" s="151"/>
      <c r="V482" s="151"/>
      <c r="W482" s="151"/>
      <c r="X482" s="151"/>
      <c r="Y482" s="151"/>
      <c r="Z482" s="151"/>
      <c r="AA482" s="151"/>
      <c r="AB482" s="218" t="s">
        <v>1525</v>
      </c>
      <c r="AC482" s="209">
        <f t="shared" ref="AC482" si="276">CEILING((AF482*$AD$9),100)-100</f>
        <v>96700</v>
      </c>
      <c r="AD482" s="151" t="s">
        <v>1556</v>
      </c>
      <c r="AE482" s="205" t="s">
        <v>1519</v>
      </c>
      <c r="AF482" s="206">
        <v>3793</v>
      </c>
      <c r="AG482" s="136">
        <v>0.26</v>
      </c>
      <c r="AH482" s="168"/>
      <c r="AI482" s="212"/>
      <c r="AJ482" s="212">
        <f t="shared" si="271"/>
        <v>0</v>
      </c>
    </row>
    <row r="483" spans="1:36" ht="12.95" customHeight="1" thickBot="1" x14ac:dyDescent="0.25">
      <c r="A483" s="124">
        <v>0.1</v>
      </c>
      <c r="B483" s="106">
        <f t="shared" si="270"/>
        <v>109000</v>
      </c>
      <c r="C483" s="28" t="str">
        <f t="shared" si="274"/>
        <v>9 033 506</v>
      </c>
      <c r="D483" s="108">
        <f t="shared" si="262"/>
        <v>106800</v>
      </c>
      <c r="E483" s="226" t="s">
        <v>1569</v>
      </c>
      <c r="F483" s="222" t="str">
        <f t="shared" si="275"/>
        <v>MAGIO MX-BC6 Heating circulator</v>
      </c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T483" s="151" t="s">
        <v>1542</v>
      </c>
      <c r="U483" s="151"/>
      <c r="V483" s="151"/>
      <c r="W483" s="151"/>
      <c r="X483" s="151"/>
      <c r="Y483" s="151"/>
      <c r="Z483" s="151"/>
      <c r="AA483" s="151"/>
      <c r="AB483" s="218" t="s">
        <v>1525</v>
      </c>
      <c r="AC483" s="209">
        <f t="shared" si="265"/>
        <v>109000</v>
      </c>
      <c r="AD483" s="151" t="s">
        <v>1557</v>
      </c>
      <c r="AE483" s="205" t="s">
        <v>1519</v>
      </c>
      <c r="AF483" s="206">
        <v>4313</v>
      </c>
      <c r="AG483" s="136">
        <v>0.26</v>
      </c>
      <c r="AH483" s="168"/>
      <c r="AI483" s="212"/>
      <c r="AJ483" s="212">
        <f t="shared" si="271"/>
        <v>0</v>
      </c>
    </row>
    <row r="484" spans="1:36" ht="12.95" customHeight="1" thickBot="1" x14ac:dyDescent="0.25">
      <c r="A484" s="124">
        <v>0.1</v>
      </c>
      <c r="B484" s="106">
        <f t="shared" si="270"/>
        <v>115000</v>
      </c>
      <c r="C484" s="28" t="str">
        <f t="shared" si="274"/>
        <v>9 033 512</v>
      </c>
      <c r="D484" s="108">
        <f t="shared" si="262"/>
        <v>112600</v>
      </c>
      <c r="E484" s="226" t="s">
        <v>1570</v>
      </c>
      <c r="F484" s="222" t="str">
        <f t="shared" si="275"/>
        <v>MAGIO MX-BC12 Heating circulator</v>
      </c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T484" s="151" t="s">
        <v>1543</v>
      </c>
      <c r="U484" s="151"/>
      <c r="V484" s="151"/>
      <c r="W484" s="151"/>
      <c r="X484" s="151"/>
      <c r="Y484" s="151"/>
      <c r="Z484" s="151"/>
      <c r="AA484" s="151"/>
      <c r="AB484" s="218" t="s">
        <v>1525</v>
      </c>
      <c r="AC484" s="209">
        <f t="shared" si="265"/>
        <v>115000</v>
      </c>
      <c r="AD484" s="151" t="s">
        <v>1558</v>
      </c>
      <c r="AE484" s="205" t="s">
        <v>1519</v>
      </c>
      <c r="AF484" s="206">
        <v>4515</v>
      </c>
      <c r="AG484" s="136">
        <v>0.26</v>
      </c>
      <c r="AH484" s="168"/>
      <c r="AI484" s="212"/>
      <c r="AJ484" s="212">
        <f t="shared" si="271"/>
        <v>0</v>
      </c>
    </row>
    <row r="485" spans="1:36" ht="12.95" customHeight="1" thickBot="1" x14ac:dyDescent="0.25">
      <c r="A485" s="121">
        <v>0.1</v>
      </c>
      <c r="B485" s="106">
        <f t="shared" si="270"/>
        <v>123000</v>
      </c>
      <c r="C485" s="80" t="str">
        <f t="shared" si="274"/>
        <v>9 033 526</v>
      </c>
      <c r="D485" s="108">
        <f t="shared" si="262"/>
        <v>120500</v>
      </c>
      <c r="E485" s="227" t="s">
        <v>1571</v>
      </c>
      <c r="F485" s="228" t="str">
        <f t="shared" si="275"/>
        <v>MAGIO MX-BC26 Heating circulator</v>
      </c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T485" s="151" t="s">
        <v>1544</v>
      </c>
      <c r="U485" s="151"/>
      <c r="V485" s="151"/>
      <c r="W485" s="151"/>
      <c r="X485" s="151"/>
      <c r="Y485" s="151"/>
      <c r="Z485" s="151"/>
      <c r="AA485" s="151"/>
      <c r="AB485" s="218" t="s">
        <v>1525</v>
      </c>
      <c r="AC485" s="209">
        <f t="shared" si="265"/>
        <v>123000</v>
      </c>
      <c r="AD485" s="151" t="s">
        <v>1559</v>
      </c>
      <c r="AE485" s="205" t="s">
        <v>1519</v>
      </c>
      <c r="AF485" s="206">
        <v>4828</v>
      </c>
      <c r="AG485" s="136">
        <v>0.26</v>
      </c>
      <c r="AH485" s="168"/>
      <c r="AI485" s="212"/>
      <c r="AJ485" s="212">
        <f t="shared" si="271"/>
        <v>0</v>
      </c>
    </row>
    <row r="486" spans="1:36" ht="12.95" customHeight="1" x14ac:dyDescent="0.2">
      <c r="A486" s="122">
        <v>0.1</v>
      </c>
      <c r="B486" s="106">
        <f t="shared" si="270"/>
        <v>339000</v>
      </c>
      <c r="C486" s="82">
        <v>9162670</v>
      </c>
      <c r="D486" s="110">
        <f>CEILING(IF(B486&lt;10000,B486,B486*0.98),100)-100</f>
        <v>332200</v>
      </c>
      <c r="E486" s="83" t="s">
        <v>246</v>
      </c>
      <c r="F486" s="84" t="s">
        <v>60</v>
      </c>
      <c r="G486" s="43">
        <v>33</v>
      </c>
      <c r="H486" s="60">
        <v>0.19</v>
      </c>
      <c r="I486" s="46">
        <v>11400</v>
      </c>
      <c r="J486" s="53">
        <f t="shared" ref="J486:J520" si="277">IF(I486*(1-H486)&lt;500,$M$2,K486)</f>
        <v>0</v>
      </c>
      <c r="K486" s="56">
        <f t="shared" ref="K486:K520" si="278">IF(I486*(1-H486)&lt;1000,$M$3,L486)</f>
        <v>0</v>
      </c>
      <c r="L486" s="57">
        <f t="shared" ref="L486:L520" si="279">IF(I486*(1-H486)&lt;3000,$M$4,0)</f>
        <v>0</v>
      </c>
      <c r="M486" s="58">
        <f t="shared" ref="M486:M520" si="280">IF(J486&gt;0,(I486/100),(25+I486/200))</f>
        <v>82</v>
      </c>
      <c r="N486" s="38">
        <f>CEILING(((I486*(1-H486)+J486+M486)*$N$8),1)-0</f>
        <v>256190</v>
      </c>
      <c r="O486" s="63">
        <f t="shared" ref="O486:O520" si="281">B486-N486</f>
        <v>82810</v>
      </c>
      <c r="P486" s="64">
        <f t="shared" ref="P486:P520" si="282">O486/B486</f>
        <v>0.24427728613569322</v>
      </c>
      <c r="Q486" s="33"/>
      <c r="R486" s="7"/>
      <c r="S486" s="117" t="e">
        <f>T486-#REF!</f>
        <v>#REF!</v>
      </c>
      <c r="T486" s="117">
        <f t="shared" ref="T486:T520" si="283">C486</f>
        <v>9162670</v>
      </c>
      <c r="U486" s="151" t="s">
        <v>1158</v>
      </c>
      <c r="V486" s="152">
        <v>33</v>
      </c>
      <c r="W486" s="6">
        <v>12500</v>
      </c>
      <c r="X486" s="7"/>
      <c r="Y486" s="302">
        <f>CEILING((W486*$B$4),1)-1</f>
        <v>331249</v>
      </c>
      <c r="Z486" s="302"/>
      <c r="AA486" s="169">
        <v>0.97</v>
      </c>
      <c r="AB486" s="168">
        <f>B486/Y486-1</f>
        <v>2.3399315922463249E-2</v>
      </c>
      <c r="AC486" s="209">
        <f t="shared" si="265"/>
        <v>339000</v>
      </c>
      <c r="AD486" s="151" t="s">
        <v>1158</v>
      </c>
      <c r="AE486" s="205">
        <v>33</v>
      </c>
      <c r="AF486" s="206">
        <v>13332</v>
      </c>
      <c r="AG486" s="136">
        <v>0.19</v>
      </c>
      <c r="AH486" s="168">
        <f t="shared" si="267"/>
        <v>6.6559999999999953E-2</v>
      </c>
      <c r="AI486" s="212">
        <f t="shared" si="268"/>
        <v>2.3399315922463249E-2</v>
      </c>
      <c r="AJ486" s="212">
        <f t="shared" si="271"/>
        <v>-4.3160684077536704E-2</v>
      </c>
    </row>
    <row r="487" spans="1:36" ht="12.95" customHeight="1" x14ac:dyDescent="0.2">
      <c r="A487" s="105">
        <v>0.1</v>
      </c>
      <c r="B487" s="106">
        <f t="shared" si="270"/>
        <v>373000</v>
      </c>
      <c r="C487" s="28">
        <v>9162681</v>
      </c>
      <c r="D487" s="108">
        <f>CEILING(IF(B487&lt;10000,B487,B487*0.98),100)-100</f>
        <v>365500</v>
      </c>
      <c r="E487" s="29" t="s">
        <v>247</v>
      </c>
      <c r="F487" s="30" t="s">
        <v>61</v>
      </c>
      <c r="G487" s="43">
        <v>33</v>
      </c>
      <c r="H487" s="60">
        <v>0.19</v>
      </c>
      <c r="I487" s="46">
        <v>12510</v>
      </c>
      <c r="J487" s="53">
        <f t="shared" si="277"/>
        <v>0</v>
      </c>
      <c r="K487" s="56">
        <f t="shared" si="278"/>
        <v>0</v>
      </c>
      <c r="L487" s="57">
        <f t="shared" si="279"/>
        <v>0</v>
      </c>
      <c r="M487" s="58">
        <f t="shared" si="280"/>
        <v>87.55</v>
      </c>
      <c r="N487" s="38">
        <f>CEILING(((I487*(1-H487)+J487+M487)*$N$8),1)-0</f>
        <v>281068</v>
      </c>
      <c r="O487" s="63">
        <f t="shared" si="281"/>
        <v>91932</v>
      </c>
      <c r="P487" s="64">
        <f t="shared" si="282"/>
        <v>0.24646648793565684</v>
      </c>
      <c r="Q487" s="33"/>
      <c r="S487" s="117">
        <f>T487-AD486</f>
        <v>11</v>
      </c>
      <c r="T487" s="117">
        <f t="shared" si="283"/>
        <v>9162681</v>
      </c>
      <c r="U487" s="151" t="s">
        <v>1159</v>
      </c>
      <c r="V487" s="152">
        <v>33</v>
      </c>
      <c r="W487" s="6">
        <v>13700</v>
      </c>
      <c r="Y487" s="302">
        <f>CEILING((W487*$B$4),1)-1</f>
        <v>363049</v>
      </c>
      <c r="Z487" s="302"/>
      <c r="AA487" s="169">
        <f>AA486</f>
        <v>0.97</v>
      </c>
      <c r="AB487" s="168">
        <f>B487/Y487-1</f>
        <v>2.7409523232401201E-2</v>
      </c>
      <c r="AC487" s="209">
        <f t="shared" si="265"/>
        <v>373000</v>
      </c>
      <c r="AD487" s="151" t="s">
        <v>1159</v>
      </c>
      <c r="AE487" s="205">
        <v>33</v>
      </c>
      <c r="AF487" s="206">
        <v>14645</v>
      </c>
      <c r="AG487" s="136">
        <f>AG486</f>
        <v>0.19</v>
      </c>
      <c r="AH487" s="168">
        <f t="shared" si="267"/>
        <v>6.8978102189781065E-2</v>
      </c>
      <c r="AI487" s="212">
        <f t="shared" si="268"/>
        <v>2.7409523232401201E-2</v>
      </c>
      <c r="AJ487" s="212">
        <f t="shared" si="271"/>
        <v>-4.1568578957379865E-2</v>
      </c>
    </row>
    <row r="488" spans="1:36" ht="12.95" customHeight="1" thickBot="1" x14ac:dyDescent="0.25">
      <c r="A488" s="105">
        <v>0.1</v>
      </c>
      <c r="B488" s="106">
        <f t="shared" si="270"/>
        <v>408000</v>
      </c>
      <c r="C488" s="85">
        <v>9162689</v>
      </c>
      <c r="D488" s="111">
        <f>CEILING(IF(B488&lt;10000,B488,B488*0.98),100)-100</f>
        <v>399800</v>
      </c>
      <c r="E488" s="86" t="s">
        <v>213</v>
      </c>
      <c r="F488" s="87" t="s">
        <v>214</v>
      </c>
      <c r="G488" s="43">
        <v>33</v>
      </c>
      <c r="H488" s="60">
        <v>0.19</v>
      </c>
      <c r="I488" s="46">
        <v>13700</v>
      </c>
      <c r="J488" s="53">
        <f t="shared" si="277"/>
        <v>0</v>
      </c>
      <c r="K488" s="56">
        <f t="shared" si="278"/>
        <v>0</v>
      </c>
      <c r="L488" s="57">
        <f t="shared" si="279"/>
        <v>0</v>
      </c>
      <c r="M488" s="58">
        <f t="shared" si="280"/>
        <v>93.5</v>
      </c>
      <c r="N488" s="38">
        <f>CEILING(((I488*(1-H488)+J488+M488)*$N$8),1)-0</f>
        <v>307739</v>
      </c>
      <c r="O488" s="63">
        <f t="shared" si="281"/>
        <v>100261</v>
      </c>
      <c r="P488" s="64">
        <f t="shared" si="282"/>
        <v>0.24573774509803922</v>
      </c>
      <c r="Q488" s="33"/>
      <c r="S488" s="117">
        <f>T488-AD487</f>
        <v>8</v>
      </c>
      <c r="T488" s="117">
        <f t="shared" si="283"/>
        <v>9162689</v>
      </c>
      <c r="U488" s="151" t="s">
        <v>1160</v>
      </c>
      <c r="V488" s="152">
        <v>33</v>
      </c>
      <c r="W488" s="6">
        <v>14990</v>
      </c>
      <c r="Y488" s="302">
        <f>CEILING((W488*$B$4),1)-1</f>
        <v>397234</v>
      </c>
      <c r="Z488" s="302"/>
      <c r="AA488" s="169">
        <f t="shared" ref="AA488:AA555" si="284">AA487</f>
        <v>0.97</v>
      </c>
      <c r="AB488" s="168">
        <f>B488/Y488-1</f>
        <v>2.7102413187189311E-2</v>
      </c>
      <c r="AC488" s="209">
        <f t="shared" si="265"/>
        <v>408000</v>
      </c>
      <c r="AD488" s="151" t="s">
        <v>1160</v>
      </c>
      <c r="AE488" s="205">
        <v>33</v>
      </c>
      <c r="AF488" s="206">
        <v>16009</v>
      </c>
      <c r="AG488" s="136">
        <f>AG487</f>
        <v>0.19</v>
      </c>
      <c r="AH488" s="168">
        <f t="shared" si="267"/>
        <v>6.7978652434956599E-2</v>
      </c>
      <c r="AI488" s="212">
        <f t="shared" si="268"/>
        <v>2.7102413187189311E-2</v>
      </c>
      <c r="AJ488" s="212">
        <f t="shared" si="271"/>
        <v>-4.0876239247767288E-2</v>
      </c>
    </row>
    <row r="489" spans="1:36" ht="12.95" customHeight="1" x14ac:dyDescent="0.2">
      <c r="A489" s="105">
        <v>0.1</v>
      </c>
      <c r="B489" s="106">
        <f t="shared" si="270"/>
        <v>96000</v>
      </c>
      <c r="C489" s="82">
        <v>9212504</v>
      </c>
      <c r="D489" s="110">
        <f>CEILING(IF(B489&lt;10000,B489,B489*0.98),100)-100</f>
        <v>94000</v>
      </c>
      <c r="E489" s="91" t="s">
        <v>248</v>
      </c>
      <c r="F489" s="230" t="s">
        <v>1580</v>
      </c>
      <c r="G489" s="43">
        <v>31</v>
      </c>
      <c r="H489" s="60">
        <v>0.28000000000000003</v>
      </c>
      <c r="I489" s="46">
        <v>3172</v>
      </c>
      <c r="J489" s="53">
        <f t="shared" si="277"/>
        <v>25</v>
      </c>
      <c r="K489" s="56">
        <f t="shared" si="278"/>
        <v>25</v>
      </c>
      <c r="L489" s="57">
        <f t="shared" si="279"/>
        <v>25</v>
      </c>
      <c r="M489" s="58">
        <f t="shared" si="280"/>
        <v>31.72</v>
      </c>
      <c r="N489" s="38">
        <f>CEILING(((I489*(1-H489)+J489+M489)*$N$8),1)-0</f>
        <v>64366</v>
      </c>
      <c r="O489" s="63">
        <f t="shared" si="281"/>
        <v>31634</v>
      </c>
      <c r="P489" s="64">
        <f t="shared" si="282"/>
        <v>0.32952083333333332</v>
      </c>
      <c r="Q489" s="33"/>
      <c r="S489" s="117">
        <f>T489-AD488</f>
        <v>49815</v>
      </c>
      <c r="T489" s="117">
        <f t="shared" si="283"/>
        <v>9212504</v>
      </c>
      <c r="U489" s="151" t="s">
        <v>1161</v>
      </c>
      <c r="V489" s="152">
        <v>31</v>
      </c>
      <c r="W489" s="6">
        <v>3471</v>
      </c>
      <c r="Y489" s="302">
        <f>CEILING((W489*$B$4),1)-1</f>
        <v>91981</v>
      </c>
      <c r="Z489" s="302"/>
      <c r="AA489" s="169">
        <f t="shared" si="284"/>
        <v>0.97</v>
      </c>
      <c r="AB489" s="168">
        <f>B489/Y489-1</f>
        <v>4.3693806329567986E-2</v>
      </c>
      <c r="AC489" s="209">
        <f>CEILING((AF489*$AD$9),100)-200</f>
        <v>96000</v>
      </c>
      <c r="AD489" s="151" t="s">
        <v>1161</v>
      </c>
      <c r="AE489" s="205">
        <v>31</v>
      </c>
      <c r="AF489" s="206">
        <v>3772</v>
      </c>
      <c r="AG489" s="136">
        <v>0.28000000000000003</v>
      </c>
      <c r="AH489" s="168">
        <f t="shared" si="267"/>
        <v>8.6718524920772033E-2</v>
      </c>
      <c r="AI489" s="212">
        <f t="shared" si="268"/>
        <v>4.3693806329567986E-2</v>
      </c>
      <c r="AJ489" s="212">
        <f t="shared" si="271"/>
        <v>-4.3024718591204048E-2</v>
      </c>
    </row>
    <row r="490" spans="1:36" ht="12.95" customHeight="1" x14ac:dyDescent="0.2">
      <c r="A490" s="105">
        <v>0.1</v>
      </c>
      <c r="B490" s="106">
        <f t="shared" si="270"/>
        <v>150000</v>
      </c>
      <c r="C490" s="28">
        <v>9212625</v>
      </c>
      <c r="D490" s="108">
        <f>CEILING(IF(B490&lt;10000,B490,B490*0.98),100)-100</f>
        <v>146900</v>
      </c>
      <c r="E490" s="29" t="s">
        <v>249</v>
      </c>
      <c r="F490" s="231" t="s">
        <v>1579</v>
      </c>
      <c r="G490" s="43">
        <v>32</v>
      </c>
      <c r="H490" s="60">
        <v>0.24</v>
      </c>
      <c r="I490" s="46">
        <v>5019</v>
      </c>
      <c r="J490" s="53">
        <f t="shared" si="277"/>
        <v>0</v>
      </c>
      <c r="K490" s="56">
        <f t="shared" si="278"/>
        <v>0</v>
      </c>
      <c r="L490" s="57">
        <f t="shared" si="279"/>
        <v>0</v>
      </c>
      <c r="M490" s="58">
        <f t="shared" si="280"/>
        <v>50.094999999999999</v>
      </c>
      <c r="N490" s="38">
        <f>CEILING(((I490*(1-H490)+J490+M490)*$N$8),1)-0</f>
        <v>106275</v>
      </c>
      <c r="O490" s="63">
        <f t="shared" si="281"/>
        <v>43725</v>
      </c>
      <c r="P490" s="64">
        <f t="shared" si="282"/>
        <v>0.29149999999999998</v>
      </c>
      <c r="Q490" s="33"/>
      <c r="S490" s="117">
        <f>T490-AD489</f>
        <v>121</v>
      </c>
      <c r="T490" s="117">
        <f t="shared" si="283"/>
        <v>9212625</v>
      </c>
      <c r="U490" s="151" t="s">
        <v>1162</v>
      </c>
      <c r="V490" s="152">
        <v>32</v>
      </c>
      <c r="W490" s="6">
        <v>5455</v>
      </c>
      <c r="Y490" s="302">
        <f>CEILING((W490*$B$4),1)-1</f>
        <v>144557</v>
      </c>
      <c r="Z490" s="302"/>
      <c r="AA490" s="169">
        <f t="shared" si="284"/>
        <v>0.97</v>
      </c>
      <c r="AB490" s="168">
        <f>B490/Y490-1</f>
        <v>3.7652967341602173E-2</v>
      </c>
      <c r="AC490" s="209">
        <f t="shared" si="265"/>
        <v>150000</v>
      </c>
      <c r="AD490" s="151" t="s">
        <v>1162</v>
      </c>
      <c r="AE490" s="205">
        <v>32</v>
      </c>
      <c r="AF490" s="206">
        <v>5893</v>
      </c>
      <c r="AG490" s="136">
        <v>0.24</v>
      </c>
      <c r="AH490" s="168">
        <f t="shared" si="267"/>
        <v>8.0293308890925674E-2</v>
      </c>
      <c r="AI490" s="212">
        <f t="shared" si="268"/>
        <v>3.7652967341602173E-2</v>
      </c>
      <c r="AJ490" s="212">
        <f t="shared" si="271"/>
        <v>-4.2640341549323502E-2</v>
      </c>
    </row>
    <row r="491" spans="1:36" ht="12.95" customHeight="1" x14ac:dyDescent="0.2">
      <c r="A491" s="105">
        <v>0.1</v>
      </c>
      <c r="B491" s="106">
        <f t="shared" si="270"/>
        <v>152000</v>
      </c>
      <c r="C491" s="28" t="s">
        <v>1521</v>
      </c>
      <c r="D491" s="108">
        <f t="shared" ref="D491:D493" si="285">CEILING(IF(B491&lt;10000,B491,B491*0.98),100)-100</f>
        <v>148900</v>
      </c>
      <c r="E491" s="29" t="s">
        <v>249</v>
      </c>
      <c r="F491" s="231" t="s">
        <v>1578</v>
      </c>
      <c r="G491" s="43"/>
      <c r="H491" s="60"/>
      <c r="I491" s="46"/>
      <c r="J491" s="53"/>
      <c r="K491" s="56"/>
      <c r="L491" s="57"/>
      <c r="M491" s="58"/>
      <c r="N491" s="38"/>
      <c r="O491" s="63"/>
      <c r="P491" s="64"/>
      <c r="Q491" s="33"/>
      <c r="S491" s="117"/>
      <c r="T491" s="117"/>
      <c r="U491" s="151"/>
      <c r="V491" s="152"/>
      <c r="W491" s="6"/>
      <c r="Y491" s="202"/>
      <c r="Z491" s="202"/>
      <c r="AA491" s="169"/>
      <c r="AB491" s="168"/>
      <c r="AC491" s="209">
        <f t="shared" si="265"/>
        <v>152000</v>
      </c>
      <c r="AD491" s="151" t="s">
        <v>1521</v>
      </c>
      <c r="AE491" s="205">
        <v>32</v>
      </c>
      <c r="AF491" s="206">
        <v>5994</v>
      </c>
      <c r="AG491" s="136">
        <v>0.24</v>
      </c>
      <c r="AH491" s="168"/>
      <c r="AI491" s="212"/>
      <c r="AJ491" s="212">
        <f t="shared" si="271"/>
        <v>0</v>
      </c>
    </row>
    <row r="492" spans="1:36" ht="12.95" customHeight="1" x14ac:dyDescent="0.2">
      <c r="A492" s="105">
        <f>IF(H486&lt;19%,0.05,0.1)</f>
        <v>0.1</v>
      </c>
      <c r="B492" s="106">
        <f t="shared" si="270"/>
        <v>168000</v>
      </c>
      <c r="C492" s="28">
        <v>9212632</v>
      </c>
      <c r="D492" s="108">
        <f t="shared" si="285"/>
        <v>164600</v>
      </c>
      <c r="E492" s="29" t="s">
        <v>252</v>
      </c>
      <c r="F492" s="231" t="s">
        <v>116</v>
      </c>
      <c r="G492" s="43">
        <v>32</v>
      </c>
      <c r="H492" s="60">
        <v>0.24</v>
      </c>
      <c r="I492" s="46">
        <v>5632</v>
      </c>
      <c r="J492" s="53">
        <f t="shared" si="277"/>
        <v>0</v>
      </c>
      <c r="K492" s="56">
        <f t="shared" si="278"/>
        <v>0</v>
      </c>
      <c r="L492" s="57">
        <f t="shared" si="279"/>
        <v>0</v>
      </c>
      <c r="M492" s="58">
        <f t="shared" si="280"/>
        <v>53.16</v>
      </c>
      <c r="N492" s="38">
        <f>CEILING(((I492*(1-H492)+J492+M492)*$N$8),1)-0</f>
        <v>119171</v>
      </c>
      <c r="O492" s="63">
        <f t="shared" si="281"/>
        <v>48829</v>
      </c>
      <c r="P492" s="64">
        <f t="shared" si="282"/>
        <v>0.2906488095238095</v>
      </c>
      <c r="Q492" s="33"/>
      <c r="S492" s="117">
        <f>T492-AD490</f>
        <v>7</v>
      </c>
      <c r="T492" s="117">
        <f t="shared" si="283"/>
        <v>9212632</v>
      </c>
      <c r="U492" s="151" t="s">
        <v>1163</v>
      </c>
      <c r="V492" s="152">
        <v>32</v>
      </c>
      <c r="W492" s="6">
        <v>6128</v>
      </c>
      <c r="Y492" s="302">
        <f>CEILING((W492*$B$4),1)-1</f>
        <v>162391</v>
      </c>
      <c r="Z492" s="302"/>
      <c r="AA492" s="169">
        <f>AA490</f>
        <v>0.97</v>
      </c>
      <c r="AB492" s="168">
        <f>B492/Y492-1</f>
        <v>3.4540091507534232E-2</v>
      </c>
      <c r="AC492" s="209">
        <f t="shared" si="265"/>
        <v>168000</v>
      </c>
      <c r="AD492" s="151" t="s">
        <v>1163</v>
      </c>
      <c r="AE492" s="205">
        <v>32</v>
      </c>
      <c r="AF492" s="206">
        <v>6610</v>
      </c>
      <c r="AG492" s="136">
        <f>AG490</f>
        <v>0.24</v>
      </c>
      <c r="AH492" s="168">
        <f t="shared" si="267"/>
        <v>7.8655352480417662E-2</v>
      </c>
      <c r="AI492" s="212">
        <f t="shared" si="268"/>
        <v>3.4540091507534232E-2</v>
      </c>
      <c r="AJ492" s="212">
        <f t="shared" si="271"/>
        <v>-4.411526097288343E-2</v>
      </c>
    </row>
    <row r="493" spans="1:36" ht="12.95" customHeight="1" x14ac:dyDescent="0.2">
      <c r="A493" s="105">
        <f>IF(H487&lt;19%,0.05,0.1)</f>
        <v>0.1</v>
      </c>
      <c r="B493" s="106">
        <f t="shared" si="270"/>
        <v>170000</v>
      </c>
      <c r="C493" s="28" t="s">
        <v>1572</v>
      </c>
      <c r="D493" s="108">
        <f t="shared" si="285"/>
        <v>166500</v>
      </c>
      <c r="E493" s="29" t="s">
        <v>252</v>
      </c>
      <c r="F493" s="231" t="s">
        <v>1573</v>
      </c>
      <c r="G493" s="43"/>
      <c r="H493" s="60"/>
      <c r="I493" s="46"/>
      <c r="J493" s="53"/>
      <c r="K493" s="56"/>
      <c r="L493" s="57"/>
      <c r="M493" s="58"/>
      <c r="N493" s="38"/>
      <c r="O493" s="63"/>
      <c r="P493" s="64"/>
      <c r="Q493" s="33"/>
      <c r="S493" s="117"/>
      <c r="T493" s="117"/>
      <c r="U493" s="151"/>
      <c r="V493" s="152"/>
      <c r="W493" s="6"/>
      <c r="Y493" s="202"/>
      <c r="Z493" s="202"/>
      <c r="AA493" s="169"/>
      <c r="AB493" s="168"/>
      <c r="AC493" s="209">
        <f>CEILING((AF493*$AD$9),1000)-2000</f>
        <v>170000</v>
      </c>
      <c r="AD493" s="151" t="s">
        <v>1522</v>
      </c>
      <c r="AE493" s="205">
        <v>32</v>
      </c>
      <c r="AF493" s="206">
        <v>6711</v>
      </c>
      <c r="AG493" s="136">
        <v>0.24</v>
      </c>
      <c r="AH493" s="168"/>
      <c r="AI493" s="212"/>
      <c r="AJ493" s="212">
        <f t="shared" si="271"/>
        <v>0</v>
      </c>
    </row>
    <row r="494" spans="1:36" ht="12.95" customHeight="1" x14ac:dyDescent="0.2">
      <c r="A494" s="105">
        <f>IF(H487&lt;19%,0.05,0.1)</f>
        <v>0.1</v>
      </c>
      <c r="B494" s="106">
        <f t="shared" si="270"/>
        <v>180000</v>
      </c>
      <c r="C494" s="28">
        <v>9212634</v>
      </c>
      <c r="D494" s="108">
        <f t="shared" ref="D494:D506" si="286">CEILING(IF(B494&lt;10000,B494,B494*0.98),100)-100</f>
        <v>176300</v>
      </c>
      <c r="E494" s="29" t="s">
        <v>253</v>
      </c>
      <c r="F494" s="231" t="s">
        <v>130</v>
      </c>
      <c r="G494" s="43">
        <v>32</v>
      </c>
      <c r="H494" s="60">
        <v>0.24</v>
      </c>
      <c r="I494" s="46">
        <v>6024</v>
      </c>
      <c r="J494" s="53">
        <f t="shared" si="277"/>
        <v>0</v>
      </c>
      <c r="K494" s="56">
        <f t="shared" si="278"/>
        <v>0</v>
      </c>
      <c r="L494" s="57">
        <f t="shared" si="279"/>
        <v>0</v>
      </c>
      <c r="M494" s="58">
        <f t="shared" si="280"/>
        <v>55.120000000000005</v>
      </c>
      <c r="N494" s="38">
        <f t="shared" ref="N494:N503" si="287">CEILING(((I494*(1-H494)+J494+M494)*$N$8),1)-0</f>
        <v>127418</v>
      </c>
      <c r="O494" s="63">
        <f t="shared" si="281"/>
        <v>52582</v>
      </c>
      <c r="P494" s="64">
        <f t="shared" si="282"/>
        <v>0.29212222222222223</v>
      </c>
      <c r="Q494" s="33"/>
      <c r="S494" s="117" t="e">
        <f t="shared" ref="S494:S503" si="288">T494-AD491</f>
        <v>#VALUE!</v>
      </c>
      <c r="T494" s="117">
        <f t="shared" si="283"/>
        <v>9212634</v>
      </c>
      <c r="U494" s="151" t="s">
        <v>1164</v>
      </c>
      <c r="V494" s="152">
        <v>32</v>
      </c>
      <c r="W494" s="6">
        <v>6550</v>
      </c>
      <c r="Y494" s="302">
        <f t="shared" ref="Y494:Y503" si="289">CEILING((W494*$B$4),1)-1</f>
        <v>173574</v>
      </c>
      <c r="Z494" s="302"/>
      <c r="AA494" s="169">
        <f>AA492</f>
        <v>0.97</v>
      </c>
      <c r="AB494" s="168">
        <f t="shared" ref="AB494:AB503" si="290">B494/Y494-1</f>
        <v>3.7021673752981377E-2</v>
      </c>
      <c r="AC494" s="209">
        <f t="shared" si="265"/>
        <v>180000</v>
      </c>
      <c r="AD494" s="151" t="s">
        <v>1164</v>
      </c>
      <c r="AE494" s="205">
        <v>32</v>
      </c>
      <c r="AF494" s="206">
        <v>7075</v>
      </c>
      <c r="AG494" s="136">
        <f>AG492</f>
        <v>0.24</v>
      </c>
      <c r="AH494" s="168">
        <f t="shared" si="267"/>
        <v>8.0152671755725269E-2</v>
      </c>
      <c r="AI494" s="212">
        <f t="shared" si="268"/>
        <v>3.7021673752981377E-2</v>
      </c>
      <c r="AJ494" s="212">
        <f t="shared" si="271"/>
        <v>-4.3130998002743892E-2</v>
      </c>
    </row>
    <row r="495" spans="1:36" ht="12.95" customHeight="1" x14ac:dyDescent="0.2">
      <c r="A495" s="105">
        <f>IF(H489&lt;19%,0.05,0.1)</f>
        <v>0.1</v>
      </c>
      <c r="B495" s="106">
        <f t="shared" si="270"/>
        <v>218000</v>
      </c>
      <c r="C495" s="28">
        <v>9212650</v>
      </c>
      <c r="D495" s="108">
        <f t="shared" si="286"/>
        <v>213600</v>
      </c>
      <c r="E495" s="29" t="s">
        <v>254</v>
      </c>
      <c r="F495" s="231" t="s">
        <v>131</v>
      </c>
      <c r="G495" s="43">
        <v>32</v>
      </c>
      <c r="H495" s="60">
        <v>0.24</v>
      </c>
      <c r="I495" s="46">
        <v>7319</v>
      </c>
      <c r="J495" s="53">
        <f t="shared" si="277"/>
        <v>0</v>
      </c>
      <c r="K495" s="56">
        <f t="shared" si="278"/>
        <v>0</v>
      </c>
      <c r="L495" s="57">
        <f t="shared" si="279"/>
        <v>0</v>
      </c>
      <c r="M495" s="58">
        <f t="shared" si="280"/>
        <v>61.594999999999999</v>
      </c>
      <c r="N495" s="38">
        <f t="shared" si="287"/>
        <v>154661</v>
      </c>
      <c r="O495" s="63">
        <f t="shared" si="281"/>
        <v>63339</v>
      </c>
      <c r="P495" s="64">
        <f t="shared" si="282"/>
        <v>0.29054587155963302</v>
      </c>
      <c r="Q495" s="33"/>
      <c r="S495" s="117">
        <f t="shared" si="288"/>
        <v>18</v>
      </c>
      <c r="T495" s="117">
        <f t="shared" si="283"/>
        <v>9212650</v>
      </c>
      <c r="U495" s="151" t="s">
        <v>1165</v>
      </c>
      <c r="V495" s="152">
        <v>32</v>
      </c>
      <c r="W495" s="6">
        <v>7940</v>
      </c>
      <c r="Y495" s="302">
        <f t="shared" si="289"/>
        <v>210409</v>
      </c>
      <c r="Z495" s="302"/>
      <c r="AA495" s="169">
        <f t="shared" si="284"/>
        <v>0.97</v>
      </c>
      <c r="AB495" s="168">
        <f t="shared" si="290"/>
        <v>3.6077354105575221E-2</v>
      </c>
      <c r="AC495" s="209">
        <f t="shared" si="265"/>
        <v>218000</v>
      </c>
      <c r="AD495" s="151" t="s">
        <v>1165</v>
      </c>
      <c r="AE495" s="205">
        <v>32</v>
      </c>
      <c r="AF495" s="206">
        <v>8556</v>
      </c>
      <c r="AG495" s="136">
        <v>0.24</v>
      </c>
      <c r="AH495" s="168">
        <f t="shared" si="267"/>
        <v>7.7581863979848897E-2</v>
      </c>
      <c r="AI495" s="212">
        <f t="shared" si="268"/>
        <v>3.6077354105575221E-2</v>
      </c>
      <c r="AJ495" s="212">
        <f t="shared" si="271"/>
        <v>-4.1504509874273676E-2</v>
      </c>
    </row>
    <row r="496" spans="1:36" ht="12.95" customHeight="1" thickBot="1" x14ac:dyDescent="0.25">
      <c r="A496" s="105">
        <f>IF(H490&lt;19%,0.05,0.1)</f>
        <v>0.1</v>
      </c>
      <c r="B496" s="106">
        <f t="shared" si="270"/>
        <v>239000</v>
      </c>
      <c r="C496" s="85">
        <v>9212651</v>
      </c>
      <c r="D496" s="111">
        <f t="shared" si="286"/>
        <v>234200</v>
      </c>
      <c r="E496" s="86" t="s">
        <v>15</v>
      </c>
      <c r="F496" s="232" t="s">
        <v>16</v>
      </c>
      <c r="G496" s="43">
        <v>32</v>
      </c>
      <c r="H496" s="60">
        <v>0.24</v>
      </c>
      <c r="I496" s="46">
        <v>8039</v>
      </c>
      <c r="J496" s="53">
        <f t="shared" si="277"/>
        <v>0</v>
      </c>
      <c r="K496" s="56">
        <f t="shared" si="278"/>
        <v>0</v>
      </c>
      <c r="L496" s="57">
        <f t="shared" si="279"/>
        <v>0</v>
      </c>
      <c r="M496" s="58">
        <f t="shared" si="280"/>
        <v>65.194999999999993</v>
      </c>
      <c r="N496" s="38">
        <f t="shared" si="287"/>
        <v>169808</v>
      </c>
      <c r="O496" s="63">
        <f t="shared" si="281"/>
        <v>69192</v>
      </c>
      <c r="P496" s="64">
        <f t="shared" si="282"/>
        <v>0.28950627615062763</v>
      </c>
      <c r="Q496" s="33"/>
      <c r="S496" s="117" t="e">
        <f t="shared" si="288"/>
        <v>#VALUE!</v>
      </c>
      <c r="T496" s="117">
        <f t="shared" si="283"/>
        <v>9212651</v>
      </c>
      <c r="U496" s="151" t="s">
        <v>1166</v>
      </c>
      <c r="V496" s="152">
        <v>32</v>
      </c>
      <c r="W496" s="6">
        <v>8731</v>
      </c>
      <c r="Y496" s="302">
        <f t="shared" si="289"/>
        <v>231371</v>
      </c>
      <c r="Z496" s="302"/>
      <c r="AA496" s="169">
        <f t="shared" si="284"/>
        <v>0.97</v>
      </c>
      <c r="AB496" s="168">
        <f t="shared" si="290"/>
        <v>3.297301736172642E-2</v>
      </c>
      <c r="AC496" s="209">
        <f t="shared" si="265"/>
        <v>239000</v>
      </c>
      <c r="AD496" s="151" t="s">
        <v>1166</v>
      </c>
      <c r="AE496" s="205">
        <v>32</v>
      </c>
      <c r="AF496" s="206">
        <v>9402</v>
      </c>
      <c r="AG496" s="136">
        <f>AG495</f>
        <v>0.24</v>
      </c>
      <c r="AH496" s="168">
        <f t="shared" si="267"/>
        <v>7.6852594204558367E-2</v>
      </c>
      <c r="AI496" s="212">
        <f t="shared" si="268"/>
        <v>3.297301736172642E-2</v>
      </c>
      <c r="AJ496" s="212">
        <f t="shared" si="271"/>
        <v>-4.3879576842831947E-2</v>
      </c>
    </row>
    <row r="497" spans="1:36" ht="12.95" customHeight="1" x14ac:dyDescent="0.2">
      <c r="A497" s="105">
        <f>IF(H492&lt;19%,0.05,0.1)</f>
        <v>0.1</v>
      </c>
      <c r="B497" s="106">
        <f t="shared" si="270"/>
        <v>102000</v>
      </c>
      <c r="C497" s="81">
        <v>9252218</v>
      </c>
      <c r="D497" s="112">
        <f t="shared" si="286"/>
        <v>99900</v>
      </c>
      <c r="E497" s="89" t="s">
        <v>255</v>
      </c>
      <c r="F497" s="233" t="s">
        <v>1581</v>
      </c>
      <c r="G497" s="43">
        <v>31</v>
      </c>
      <c r="H497" s="60">
        <v>0.28000000000000003</v>
      </c>
      <c r="I497" s="46">
        <v>3378</v>
      </c>
      <c r="J497" s="53">
        <f t="shared" si="277"/>
        <v>25</v>
      </c>
      <c r="K497" s="56">
        <f t="shared" si="278"/>
        <v>25</v>
      </c>
      <c r="L497" s="57">
        <f t="shared" si="279"/>
        <v>25</v>
      </c>
      <c r="M497" s="58">
        <f t="shared" si="280"/>
        <v>33.78</v>
      </c>
      <c r="N497" s="38">
        <f t="shared" si="287"/>
        <v>68501</v>
      </c>
      <c r="O497" s="63">
        <f t="shared" si="281"/>
        <v>33499</v>
      </c>
      <c r="P497" s="64">
        <f t="shared" si="282"/>
        <v>0.32842156862745098</v>
      </c>
      <c r="Q497" s="33"/>
      <c r="S497" s="117">
        <f t="shared" si="288"/>
        <v>39584</v>
      </c>
      <c r="T497" s="117">
        <f t="shared" si="283"/>
        <v>9252218</v>
      </c>
      <c r="U497" s="151" t="s">
        <v>1167</v>
      </c>
      <c r="V497" s="152">
        <v>31</v>
      </c>
      <c r="W497" s="6">
        <v>3692</v>
      </c>
      <c r="Y497" s="302">
        <f t="shared" si="289"/>
        <v>97837</v>
      </c>
      <c r="Z497" s="302"/>
      <c r="AA497" s="169">
        <f t="shared" si="284"/>
        <v>0.97</v>
      </c>
      <c r="AB497" s="168">
        <f t="shared" si="290"/>
        <v>4.2550364381573447E-2</v>
      </c>
      <c r="AC497" s="209">
        <f t="shared" si="265"/>
        <v>102000</v>
      </c>
      <c r="AD497" s="151" t="s">
        <v>1167</v>
      </c>
      <c r="AE497" s="205">
        <v>31</v>
      </c>
      <c r="AF497" s="206">
        <v>4021</v>
      </c>
      <c r="AG497" s="136">
        <v>0.28000000000000003</v>
      </c>
      <c r="AH497" s="168">
        <f t="shared" si="267"/>
        <v>8.9111592632719283E-2</v>
      </c>
      <c r="AI497" s="212">
        <f t="shared" si="268"/>
        <v>4.2550364381573447E-2</v>
      </c>
      <c r="AJ497" s="212">
        <f t="shared" si="271"/>
        <v>-4.6561228251145836E-2</v>
      </c>
    </row>
    <row r="498" spans="1:36" ht="12.95" customHeight="1" x14ac:dyDescent="0.2">
      <c r="A498" s="105">
        <f>IF(H494&lt;19%,0.05,0.1)</f>
        <v>0.1</v>
      </c>
      <c r="B498" s="106">
        <f t="shared" si="270"/>
        <v>112000</v>
      </c>
      <c r="C498" s="28">
        <v>9252506</v>
      </c>
      <c r="D498" s="108">
        <f t="shared" si="286"/>
        <v>109700</v>
      </c>
      <c r="E498" s="88" t="s">
        <v>256</v>
      </c>
      <c r="F498" s="231" t="s">
        <v>1582</v>
      </c>
      <c r="G498" s="43">
        <v>31</v>
      </c>
      <c r="H498" s="60">
        <v>0.28000000000000003</v>
      </c>
      <c r="I498" s="46">
        <v>3708</v>
      </c>
      <c r="J498" s="53">
        <f t="shared" si="277"/>
        <v>25</v>
      </c>
      <c r="K498" s="56">
        <f t="shared" si="278"/>
        <v>25</v>
      </c>
      <c r="L498" s="57">
        <f t="shared" si="279"/>
        <v>25</v>
      </c>
      <c r="M498" s="58">
        <f t="shared" si="280"/>
        <v>37.08</v>
      </c>
      <c r="N498" s="38">
        <f t="shared" si="287"/>
        <v>75126</v>
      </c>
      <c r="O498" s="63">
        <f t="shared" si="281"/>
        <v>36874</v>
      </c>
      <c r="P498" s="64">
        <f t="shared" si="282"/>
        <v>0.32923214285714286</v>
      </c>
      <c r="Q498" s="33"/>
      <c r="S498" s="117">
        <f t="shared" si="288"/>
        <v>39856</v>
      </c>
      <c r="T498" s="117">
        <f t="shared" si="283"/>
        <v>9252506</v>
      </c>
      <c r="U498" s="151" t="s">
        <v>1168</v>
      </c>
      <c r="V498" s="152">
        <v>31</v>
      </c>
      <c r="W498" s="6">
        <v>4053</v>
      </c>
      <c r="Y498" s="302">
        <f t="shared" si="289"/>
        <v>107404</v>
      </c>
      <c r="Z498" s="302"/>
      <c r="AA498" s="169">
        <f t="shared" si="284"/>
        <v>0.97</v>
      </c>
      <c r="AB498" s="168">
        <f t="shared" si="290"/>
        <v>4.2791702357453998E-2</v>
      </c>
      <c r="AC498" s="209">
        <f t="shared" si="265"/>
        <v>112000</v>
      </c>
      <c r="AD498" s="151" t="s">
        <v>1168</v>
      </c>
      <c r="AE498" s="205">
        <v>31</v>
      </c>
      <c r="AF498" s="206">
        <v>4404</v>
      </c>
      <c r="AG498" s="136">
        <f t="shared" ref="AG498:AG562" si="291">AG497</f>
        <v>0.28000000000000003</v>
      </c>
      <c r="AH498" s="168">
        <f t="shared" si="267"/>
        <v>8.6602516654330053E-2</v>
      </c>
      <c r="AI498" s="212">
        <f t="shared" si="268"/>
        <v>4.2791702357453998E-2</v>
      </c>
      <c r="AJ498" s="212">
        <f t="shared" si="271"/>
        <v>-4.3810814296876055E-2</v>
      </c>
    </row>
    <row r="499" spans="1:36" ht="12.95" customHeight="1" x14ac:dyDescent="0.2">
      <c r="A499" s="105">
        <v>0.1</v>
      </c>
      <c r="B499" s="106">
        <f t="shared" si="270"/>
        <v>112000</v>
      </c>
      <c r="C499" s="28">
        <v>9252512</v>
      </c>
      <c r="D499" s="108">
        <f t="shared" si="286"/>
        <v>109700</v>
      </c>
      <c r="E499" s="88" t="s">
        <v>257</v>
      </c>
      <c r="F499" s="231" t="s">
        <v>88</v>
      </c>
      <c r="G499" s="43">
        <v>31</v>
      </c>
      <c r="H499" s="60">
        <v>0.28000000000000003</v>
      </c>
      <c r="I499" s="46">
        <v>3718</v>
      </c>
      <c r="J499" s="53">
        <f t="shared" si="277"/>
        <v>25</v>
      </c>
      <c r="K499" s="56">
        <f t="shared" si="278"/>
        <v>25</v>
      </c>
      <c r="L499" s="57">
        <f t="shared" si="279"/>
        <v>25</v>
      </c>
      <c r="M499" s="58">
        <f t="shared" si="280"/>
        <v>37.18</v>
      </c>
      <c r="N499" s="38">
        <f t="shared" si="287"/>
        <v>75327</v>
      </c>
      <c r="O499" s="63">
        <f t="shared" si="281"/>
        <v>36673</v>
      </c>
      <c r="P499" s="64">
        <f t="shared" si="282"/>
        <v>0.32743749999999999</v>
      </c>
      <c r="Q499" s="33"/>
      <c r="S499" s="117">
        <f t="shared" si="288"/>
        <v>39861</v>
      </c>
      <c r="T499" s="117">
        <f t="shared" si="283"/>
        <v>9252512</v>
      </c>
      <c r="U499" s="151" t="s">
        <v>1169</v>
      </c>
      <c r="V499" s="152">
        <v>31</v>
      </c>
      <c r="W499" s="6">
        <v>4064</v>
      </c>
      <c r="Y499" s="302">
        <f t="shared" si="289"/>
        <v>107695</v>
      </c>
      <c r="Z499" s="302"/>
      <c r="AA499" s="169">
        <f t="shared" si="284"/>
        <v>0.97</v>
      </c>
      <c r="AB499" s="168">
        <f t="shared" si="290"/>
        <v>3.9974000649983799E-2</v>
      </c>
      <c r="AC499" s="209">
        <f t="shared" si="265"/>
        <v>112000</v>
      </c>
      <c r="AD499" s="151" t="s">
        <v>1169</v>
      </c>
      <c r="AE499" s="205">
        <v>31</v>
      </c>
      <c r="AF499" s="206">
        <v>4419</v>
      </c>
      <c r="AG499" s="136">
        <f t="shared" si="291"/>
        <v>0.28000000000000003</v>
      </c>
      <c r="AH499" s="168">
        <f t="shared" si="267"/>
        <v>8.735236220472431E-2</v>
      </c>
      <c r="AI499" s="212">
        <f t="shared" si="268"/>
        <v>3.9974000649983799E-2</v>
      </c>
      <c r="AJ499" s="212">
        <f t="shared" si="271"/>
        <v>-4.7378361554740511E-2</v>
      </c>
    </row>
    <row r="500" spans="1:36" ht="12.95" customHeight="1" thickBot="1" x14ac:dyDescent="0.25">
      <c r="A500" s="105">
        <f t="shared" ref="A500:A520" si="292">IF(H495&lt;19%,0.05,0.1)</f>
        <v>0.1</v>
      </c>
      <c r="B500" s="106">
        <f t="shared" si="270"/>
        <v>120000</v>
      </c>
      <c r="C500" s="85">
        <v>9252526</v>
      </c>
      <c r="D500" s="111">
        <f t="shared" si="286"/>
        <v>117500</v>
      </c>
      <c r="E500" s="93" t="s">
        <v>258</v>
      </c>
      <c r="F500" s="232" t="s">
        <v>89</v>
      </c>
      <c r="G500" s="43">
        <v>31</v>
      </c>
      <c r="H500" s="60">
        <v>0.28000000000000003</v>
      </c>
      <c r="I500" s="46">
        <v>4018</v>
      </c>
      <c r="J500" s="53">
        <f t="shared" si="277"/>
        <v>25</v>
      </c>
      <c r="K500" s="56">
        <f t="shared" si="278"/>
        <v>25</v>
      </c>
      <c r="L500" s="57">
        <f t="shared" si="279"/>
        <v>25</v>
      </c>
      <c r="M500" s="58">
        <f t="shared" si="280"/>
        <v>40.18</v>
      </c>
      <c r="N500" s="38">
        <f t="shared" si="287"/>
        <v>81349</v>
      </c>
      <c r="O500" s="63">
        <f t="shared" si="281"/>
        <v>38651</v>
      </c>
      <c r="P500" s="64">
        <f t="shared" si="282"/>
        <v>0.32209166666666667</v>
      </c>
      <c r="Q500" s="33"/>
      <c r="S500" s="117">
        <f t="shared" si="288"/>
        <v>308</v>
      </c>
      <c r="T500" s="117">
        <f t="shared" si="283"/>
        <v>9252526</v>
      </c>
      <c r="U500" s="151" t="s">
        <v>1170</v>
      </c>
      <c r="V500" s="152">
        <v>31</v>
      </c>
      <c r="W500" s="6">
        <v>4393</v>
      </c>
      <c r="Y500" s="302">
        <f t="shared" si="289"/>
        <v>116414</v>
      </c>
      <c r="Z500" s="302"/>
      <c r="AA500" s="169">
        <f t="shared" si="284"/>
        <v>0.97</v>
      </c>
      <c r="AB500" s="168">
        <f t="shared" si="290"/>
        <v>3.0803855206418485E-2</v>
      </c>
      <c r="AC500" s="209">
        <f>CEILING((AF500*$AD$9),1000)-2000</f>
        <v>120000</v>
      </c>
      <c r="AD500" s="151" t="s">
        <v>1170</v>
      </c>
      <c r="AE500" s="205">
        <v>31</v>
      </c>
      <c r="AF500" s="206">
        <v>4772</v>
      </c>
      <c r="AG500" s="136">
        <f t="shared" si="291"/>
        <v>0.28000000000000003</v>
      </c>
      <c r="AH500" s="168">
        <f t="shared" si="267"/>
        <v>8.6273617118142409E-2</v>
      </c>
      <c r="AI500" s="212">
        <f t="shared" si="268"/>
        <v>3.0803855206418485E-2</v>
      </c>
      <c r="AJ500" s="212">
        <f t="shared" si="271"/>
        <v>-5.5469761911723925E-2</v>
      </c>
    </row>
    <row r="501" spans="1:36" ht="12.95" customHeight="1" x14ac:dyDescent="0.2">
      <c r="A501" s="105">
        <f t="shared" si="292"/>
        <v>0.1</v>
      </c>
      <c r="B501" s="106">
        <f t="shared" si="270"/>
        <v>107000</v>
      </c>
      <c r="C501" s="81">
        <v>9312504</v>
      </c>
      <c r="D501" s="112">
        <f t="shared" si="286"/>
        <v>104800</v>
      </c>
      <c r="E501" s="89" t="s">
        <v>259</v>
      </c>
      <c r="F501" s="233" t="s">
        <v>1583</v>
      </c>
      <c r="G501" s="43">
        <v>31</v>
      </c>
      <c r="H501" s="60">
        <v>0.28000000000000003</v>
      </c>
      <c r="I501" s="46">
        <v>3582</v>
      </c>
      <c r="J501" s="53">
        <f t="shared" si="277"/>
        <v>25</v>
      </c>
      <c r="K501" s="56">
        <f t="shared" si="278"/>
        <v>25</v>
      </c>
      <c r="L501" s="57">
        <f t="shared" si="279"/>
        <v>25</v>
      </c>
      <c r="M501" s="58">
        <f t="shared" si="280"/>
        <v>35.82</v>
      </c>
      <c r="N501" s="38">
        <f t="shared" si="287"/>
        <v>72597</v>
      </c>
      <c r="O501" s="63">
        <f t="shared" si="281"/>
        <v>34403</v>
      </c>
      <c r="P501" s="64">
        <f t="shared" si="282"/>
        <v>0.32152336448598129</v>
      </c>
      <c r="Q501" s="33"/>
      <c r="S501" s="117">
        <f t="shared" si="288"/>
        <v>59998</v>
      </c>
      <c r="T501" s="117">
        <f t="shared" si="283"/>
        <v>9312504</v>
      </c>
      <c r="U501" s="151" t="s">
        <v>1171</v>
      </c>
      <c r="V501" s="152">
        <v>31</v>
      </c>
      <c r="W501" s="6">
        <v>3915</v>
      </c>
      <c r="Y501" s="302">
        <f t="shared" si="289"/>
        <v>103747</v>
      </c>
      <c r="Z501" s="302"/>
      <c r="AA501" s="169">
        <f t="shared" si="284"/>
        <v>0.97</v>
      </c>
      <c r="AB501" s="168">
        <f t="shared" si="290"/>
        <v>3.1355123521644046E-2</v>
      </c>
      <c r="AC501" s="209">
        <f t="shared" si="265"/>
        <v>107000</v>
      </c>
      <c r="AD501" s="151" t="s">
        <v>1171</v>
      </c>
      <c r="AE501" s="205">
        <v>31</v>
      </c>
      <c r="AF501" s="206">
        <v>4232</v>
      </c>
      <c r="AG501" s="136">
        <f t="shared" si="291"/>
        <v>0.28000000000000003</v>
      </c>
      <c r="AH501" s="168">
        <f t="shared" si="267"/>
        <v>8.0970625798211904E-2</v>
      </c>
      <c r="AI501" s="212">
        <f t="shared" si="268"/>
        <v>3.1355123521644046E-2</v>
      </c>
      <c r="AJ501" s="212">
        <f t="shared" si="271"/>
        <v>-4.9615502276567858E-2</v>
      </c>
    </row>
    <row r="502" spans="1:36" ht="12.95" customHeight="1" x14ac:dyDescent="0.2">
      <c r="A502" s="105">
        <f t="shared" si="292"/>
        <v>0.1</v>
      </c>
      <c r="B502" s="106">
        <f t="shared" si="270"/>
        <v>189000</v>
      </c>
      <c r="C502" s="28">
        <v>9312618</v>
      </c>
      <c r="D502" s="108">
        <f t="shared" si="286"/>
        <v>185200</v>
      </c>
      <c r="E502" s="29" t="s">
        <v>181</v>
      </c>
      <c r="F502" s="231" t="s">
        <v>182</v>
      </c>
      <c r="G502" s="43">
        <v>32</v>
      </c>
      <c r="H502" s="60">
        <v>0.24</v>
      </c>
      <c r="I502" s="46">
        <v>6339</v>
      </c>
      <c r="J502" s="53">
        <f t="shared" si="277"/>
        <v>0</v>
      </c>
      <c r="K502" s="56">
        <f t="shared" si="278"/>
        <v>0</v>
      </c>
      <c r="L502" s="57">
        <f t="shared" si="279"/>
        <v>0</v>
      </c>
      <c r="M502" s="58">
        <f t="shared" si="280"/>
        <v>56.695</v>
      </c>
      <c r="N502" s="38">
        <f t="shared" si="287"/>
        <v>134045</v>
      </c>
      <c r="O502" s="63">
        <f t="shared" si="281"/>
        <v>54955</v>
      </c>
      <c r="P502" s="64">
        <f t="shared" si="282"/>
        <v>0.29076719576719579</v>
      </c>
      <c r="Q502" s="33"/>
      <c r="S502" s="117">
        <f t="shared" si="288"/>
        <v>60106</v>
      </c>
      <c r="T502" s="117">
        <f t="shared" si="283"/>
        <v>9312618</v>
      </c>
      <c r="U502" s="151" t="s">
        <v>1172</v>
      </c>
      <c r="V502" s="152">
        <v>32</v>
      </c>
      <c r="W502" s="6">
        <v>6898</v>
      </c>
      <c r="Y502" s="302">
        <f t="shared" si="289"/>
        <v>182796</v>
      </c>
      <c r="Z502" s="302"/>
      <c r="AA502" s="169">
        <f t="shared" si="284"/>
        <v>0.97</v>
      </c>
      <c r="AB502" s="168">
        <f t="shared" si="290"/>
        <v>3.393947351145532E-2</v>
      </c>
      <c r="AC502" s="209">
        <f t="shared" si="265"/>
        <v>189000</v>
      </c>
      <c r="AD502" s="151" t="s">
        <v>1172</v>
      </c>
      <c r="AE502" s="205">
        <v>32</v>
      </c>
      <c r="AF502" s="206">
        <v>7424</v>
      </c>
      <c r="AG502" s="136">
        <v>0.24</v>
      </c>
      <c r="AH502" s="168">
        <f t="shared" si="267"/>
        <v>7.6253986662800921E-2</v>
      </c>
      <c r="AI502" s="212">
        <f t="shared" si="268"/>
        <v>3.393947351145532E-2</v>
      </c>
      <c r="AJ502" s="212">
        <f t="shared" si="271"/>
        <v>-4.2314513151345601E-2</v>
      </c>
    </row>
    <row r="503" spans="1:36" ht="12.95" customHeight="1" x14ac:dyDescent="0.2">
      <c r="A503" s="105">
        <f t="shared" si="292"/>
        <v>0.1</v>
      </c>
      <c r="B503" s="106">
        <f t="shared" si="270"/>
        <v>162000</v>
      </c>
      <c r="C503" s="28">
        <v>9312625</v>
      </c>
      <c r="D503" s="108">
        <f t="shared" si="286"/>
        <v>158700</v>
      </c>
      <c r="E503" s="29" t="s">
        <v>260</v>
      </c>
      <c r="F503" s="231" t="s">
        <v>132</v>
      </c>
      <c r="G503" s="43">
        <v>32</v>
      </c>
      <c r="H503" s="60">
        <v>0.24</v>
      </c>
      <c r="I503" s="46">
        <v>5429</v>
      </c>
      <c r="J503" s="53">
        <f t="shared" si="277"/>
        <v>0</v>
      </c>
      <c r="K503" s="56">
        <f t="shared" si="278"/>
        <v>0</v>
      </c>
      <c r="L503" s="57">
        <f t="shared" si="279"/>
        <v>0</v>
      </c>
      <c r="M503" s="58">
        <f t="shared" si="280"/>
        <v>52.144999999999996</v>
      </c>
      <c r="N503" s="38">
        <f t="shared" si="287"/>
        <v>114901</v>
      </c>
      <c r="O503" s="63">
        <f t="shared" si="281"/>
        <v>47099</v>
      </c>
      <c r="P503" s="64">
        <f t="shared" si="282"/>
        <v>0.29073456790123459</v>
      </c>
      <c r="Q503" s="33"/>
      <c r="S503" s="117">
        <f t="shared" si="288"/>
        <v>60099</v>
      </c>
      <c r="T503" s="117">
        <f t="shared" si="283"/>
        <v>9312625</v>
      </c>
      <c r="U503" s="151" t="s">
        <v>1173</v>
      </c>
      <c r="V503" s="152">
        <v>32</v>
      </c>
      <c r="W503" s="6">
        <v>5899</v>
      </c>
      <c r="Y503" s="302">
        <f t="shared" si="289"/>
        <v>156323</v>
      </c>
      <c r="Z503" s="302"/>
      <c r="AA503" s="169">
        <f t="shared" si="284"/>
        <v>0.97</v>
      </c>
      <c r="AB503" s="168">
        <f t="shared" si="290"/>
        <v>3.6315833242708928E-2</v>
      </c>
      <c r="AC503" s="209">
        <f t="shared" si="265"/>
        <v>162000</v>
      </c>
      <c r="AD503" s="151" t="s">
        <v>1173</v>
      </c>
      <c r="AE503" s="205">
        <v>32</v>
      </c>
      <c r="AF503" s="206">
        <v>6353</v>
      </c>
      <c r="AG503" s="136">
        <f t="shared" si="291"/>
        <v>0.24</v>
      </c>
      <c r="AH503" s="168">
        <f t="shared" si="267"/>
        <v>7.6962196982539366E-2</v>
      </c>
      <c r="AI503" s="212">
        <f t="shared" si="268"/>
        <v>3.6315833242708928E-2</v>
      </c>
      <c r="AJ503" s="212">
        <f t="shared" si="271"/>
        <v>-4.0646363739830438E-2</v>
      </c>
    </row>
    <row r="504" spans="1:36" ht="12.95" customHeight="1" x14ac:dyDescent="0.2">
      <c r="A504" s="105">
        <f t="shared" si="292"/>
        <v>0.1</v>
      </c>
      <c r="B504" s="106">
        <f t="shared" si="270"/>
        <v>164000</v>
      </c>
      <c r="C504" s="28" t="s">
        <v>1574</v>
      </c>
      <c r="D504" s="108">
        <f t="shared" si="286"/>
        <v>160700</v>
      </c>
      <c r="E504" s="29" t="s">
        <v>260</v>
      </c>
      <c r="F504" s="231" t="s">
        <v>1576</v>
      </c>
      <c r="G504" s="43"/>
      <c r="H504" s="60"/>
      <c r="I504" s="46"/>
      <c r="J504" s="53"/>
      <c r="K504" s="56"/>
      <c r="L504" s="57"/>
      <c r="M504" s="58"/>
      <c r="N504" s="38"/>
      <c r="O504" s="63"/>
      <c r="P504" s="64"/>
      <c r="Q504" s="33"/>
      <c r="S504" s="117"/>
      <c r="T504" s="117"/>
      <c r="U504" s="151"/>
      <c r="V504" s="152"/>
      <c r="W504" s="6"/>
      <c r="Y504" s="202"/>
      <c r="Z504" s="202"/>
      <c r="AA504" s="169"/>
      <c r="AB504" s="168"/>
      <c r="AC504" s="209">
        <f t="shared" si="265"/>
        <v>164000</v>
      </c>
      <c r="AD504" s="151" t="s">
        <v>1523</v>
      </c>
      <c r="AE504" s="205">
        <v>32</v>
      </c>
      <c r="AF504" s="206">
        <v>6454</v>
      </c>
      <c r="AG504" s="136">
        <v>0.24</v>
      </c>
      <c r="AH504" s="168"/>
      <c r="AI504" s="212"/>
      <c r="AJ504" s="212">
        <f t="shared" si="271"/>
        <v>0</v>
      </c>
    </row>
    <row r="505" spans="1:36" ht="12.95" customHeight="1" x14ac:dyDescent="0.2">
      <c r="A505" s="105">
        <f t="shared" si="292"/>
        <v>0.1</v>
      </c>
      <c r="B505" s="106">
        <f t="shared" si="270"/>
        <v>180000</v>
      </c>
      <c r="C505" s="28">
        <v>9312632</v>
      </c>
      <c r="D505" s="108">
        <f t="shared" si="286"/>
        <v>176300</v>
      </c>
      <c r="E505" s="29" t="s">
        <v>261</v>
      </c>
      <c r="F505" s="231" t="s">
        <v>133</v>
      </c>
      <c r="G505" s="43">
        <v>32</v>
      </c>
      <c r="H505" s="60">
        <v>0.24</v>
      </c>
      <c r="I505" s="46">
        <v>6042</v>
      </c>
      <c r="J505" s="53">
        <f t="shared" si="277"/>
        <v>0</v>
      </c>
      <c r="K505" s="56">
        <f t="shared" si="278"/>
        <v>0</v>
      </c>
      <c r="L505" s="57">
        <f t="shared" si="279"/>
        <v>0</v>
      </c>
      <c r="M505" s="58">
        <f t="shared" si="280"/>
        <v>55.21</v>
      </c>
      <c r="N505" s="38">
        <f>CEILING(((I505*(1-H505)+J505+M505)*$N$8),1)-0</f>
        <v>127797</v>
      </c>
      <c r="O505" s="63">
        <f t="shared" si="281"/>
        <v>52203</v>
      </c>
      <c r="P505" s="64">
        <f t="shared" si="282"/>
        <v>0.29001666666666664</v>
      </c>
      <c r="Q505" s="33"/>
      <c r="S505" s="117">
        <f>T505-AD501</f>
        <v>128</v>
      </c>
      <c r="T505" s="117">
        <f t="shared" si="283"/>
        <v>9312632</v>
      </c>
      <c r="U505" s="151" t="s">
        <v>1174</v>
      </c>
      <c r="V505" s="152">
        <v>32</v>
      </c>
      <c r="W505" s="6">
        <v>6572</v>
      </c>
      <c r="Y505" s="302">
        <f>CEILING((W505*$B$4),1)-1</f>
        <v>174157</v>
      </c>
      <c r="Z505" s="302"/>
      <c r="AA505" s="169">
        <f>AA503</f>
        <v>0.97</v>
      </c>
      <c r="AB505" s="168">
        <f>B505/Y505-1</f>
        <v>3.3550187474520099E-2</v>
      </c>
      <c r="AC505" s="209">
        <f t="shared" si="265"/>
        <v>180000</v>
      </c>
      <c r="AD505" s="151" t="s">
        <v>1174</v>
      </c>
      <c r="AE505" s="205">
        <v>32</v>
      </c>
      <c r="AF505" s="206">
        <v>7070</v>
      </c>
      <c r="AG505" s="136">
        <f>AG503</f>
        <v>0.24</v>
      </c>
      <c r="AH505" s="168">
        <f t="shared" si="267"/>
        <v>7.5776019476567313E-2</v>
      </c>
      <c r="AI505" s="212">
        <f t="shared" si="268"/>
        <v>3.3550187474520099E-2</v>
      </c>
      <c r="AJ505" s="212">
        <f t="shared" si="271"/>
        <v>-4.2225832002047214E-2</v>
      </c>
    </row>
    <row r="506" spans="1:36" ht="12.95" customHeight="1" x14ac:dyDescent="0.2">
      <c r="A506" s="105">
        <f t="shared" si="292"/>
        <v>0.1</v>
      </c>
      <c r="B506" s="106">
        <f t="shared" si="270"/>
        <v>182000</v>
      </c>
      <c r="C506" s="28" t="s">
        <v>1575</v>
      </c>
      <c r="D506" s="108">
        <f t="shared" si="286"/>
        <v>178300</v>
      </c>
      <c r="E506" s="29" t="s">
        <v>261</v>
      </c>
      <c r="F506" s="231" t="s">
        <v>1577</v>
      </c>
      <c r="G506" s="43"/>
      <c r="H506" s="60"/>
      <c r="I506" s="46"/>
      <c r="J506" s="53"/>
      <c r="K506" s="56"/>
      <c r="L506" s="57"/>
      <c r="M506" s="58"/>
      <c r="N506" s="38"/>
      <c r="O506" s="63"/>
      <c r="P506" s="64"/>
      <c r="Q506" s="33"/>
      <c r="S506" s="117"/>
      <c r="T506" s="117"/>
      <c r="U506" s="151"/>
      <c r="V506" s="152"/>
      <c r="W506" s="6"/>
      <c r="Y506" s="202"/>
      <c r="Z506" s="202"/>
      <c r="AA506" s="169"/>
      <c r="AB506" s="168"/>
      <c r="AC506" s="209">
        <f t="shared" si="265"/>
        <v>182000</v>
      </c>
      <c r="AD506" s="151" t="s">
        <v>1524</v>
      </c>
      <c r="AE506" s="205">
        <v>32</v>
      </c>
      <c r="AF506" s="206">
        <v>7171</v>
      </c>
      <c r="AG506" s="136">
        <v>0.24</v>
      </c>
      <c r="AH506" s="168"/>
      <c r="AI506" s="212"/>
      <c r="AJ506" s="212">
        <f t="shared" si="271"/>
        <v>0</v>
      </c>
    </row>
    <row r="507" spans="1:36" ht="12.95" customHeight="1" x14ac:dyDescent="0.2">
      <c r="A507" s="105">
        <f>IF(H500&lt;19%,0.05,0.1)</f>
        <v>0.1</v>
      </c>
      <c r="B507" s="106">
        <f t="shared" si="270"/>
        <v>190000</v>
      </c>
      <c r="C507" s="28">
        <v>9312633</v>
      </c>
      <c r="D507" s="108">
        <f>CEILING(IF(B507&lt;10000,B507,B507*0.98),100)-100</f>
        <v>186100</v>
      </c>
      <c r="E507" s="29" t="s">
        <v>262</v>
      </c>
      <c r="F507" s="231" t="s">
        <v>134</v>
      </c>
      <c r="G507" s="43">
        <v>32</v>
      </c>
      <c r="H507" s="60">
        <v>0.24</v>
      </c>
      <c r="I507" s="46">
        <v>6399</v>
      </c>
      <c r="J507" s="53">
        <f t="shared" si="277"/>
        <v>0</v>
      </c>
      <c r="K507" s="56">
        <f t="shared" si="278"/>
        <v>0</v>
      </c>
      <c r="L507" s="57">
        <f t="shared" si="279"/>
        <v>0</v>
      </c>
      <c r="M507" s="58">
        <f t="shared" si="280"/>
        <v>56.995000000000005</v>
      </c>
      <c r="N507" s="38">
        <f>CEILING(((I507*(1-H507)+J507+M507)*$N$8),1)-0</f>
        <v>135307</v>
      </c>
      <c r="O507" s="63">
        <f t="shared" si="281"/>
        <v>54693</v>
      </c>
      <c r="P507" s="64">
        <f t="shared" si="282"/>
        <v>0.28785789473684209</v>
      </c>
      <c r="Q507" s="33"/>
      <c r="S507" s="117">
        <f t="shared" ref="S507:S525" si="293">T507-AD502</f>
        <v>15</v>
      </c>
      <c r="T507" s="117">
        <f t="shared" si="283"/>
        <v>9312633</v>
      </c>
      <c r="U507" s="151" t="s">
        <v>1175</v>
      </c>
      <c r="V507" s="152">
        <v>32</v>
      </c>
      <c r="W507" s="6">
        <v>6941</v>
      </c>
      <c r="Y507" s="302">
        <f t="shared" ref="Y507:Y547" si="294">CEILING((W507*$B$4),1)-1</f>
        <v>183936</v>
      </c>
      <c r="Z507" s="302"/>
      <c r="AA507" s="169">
        <f>AA505</f>
        <v>0.97</v>
      </c>
      <c r="AB507" s="168">
        <f t="shared" ref="AB507:AB547" si="295">B507/Y507-1</f>
        <v>3.296798886569241E-2</v>
      </c>
      <c r="AC507" s="209">
        <f t="shared" si="265"/>
        <v>190000</v>
      </c>
      <c r="AD507" s="151" t="s">
        <v>1175</v>
      </c>
      <c r="AE507" s="205">
        <v>32</v>
      </c>
      <c r="AF507" s="206">
        <v>7469</v>
      </c>
      <c r="AG507" s="136">
        <f>AG505</f>
        <v>0.24</v>
      </c>
      <c r="AH507" s="168">
        <f t="shared" si="267"/>
        <v>7.6069730586370898E-2</v>
      </c>
      <c r="AI507" s="212">
        <f t="shared" si="268"/>
        <v>3.296798886569241E-2</v>
      </c>
      <c r="AJ507" s="212">
        <f t="shared" si="271"/>
        <v>-4.3101741720678488E-2</v>
      </c>
    </row>
    <row r="508" spans="1:36" ht="12.95" customHeight="1" x14ac:dyDescent="0.2">
      <c r="A508" s="105">
        <f>IF(H502&lt;19%,0.05,0.1)</f>
        <v>0.1</v>
      </c>
      <c r="B508" s="106">
        <f t="shared" si="270"/>
        <v>229000</v>
      </c>
      <c r="C508" s="28">
        <v>9312650</v>
      </c>
      <c r="D508" s="108">
        <f>CEILING(IF(B508&lt;10000,B508,B508*0.98),100)-100</f>
        <v>224400</v>
      </c>
      <c r="E508" s="29" t="s">
        <v>263</v>
      </c>
      <c r="F508" s="231" t="s">
        <v>135</v>
      </c>
      <c r="G508" s="43">
        <v>32</v>
      </c>
      <c r="H508" s="60">
        <v>0.24</v>
      </c>
      <c r="I508" s="46">
        <v>7729</v>
      </c>
      <c r="J508" s="53">
        <f t="shared" si="277"/>
        <v>0</v>
      </c>
      <c r="K508" s="56">
        <f t="shared" si="278"/>
        <v>0</v>
      </c>
      <c r="L508" s="57">
        <f t="shared" si="279"/>
        <v>0</v>
      </c>
      <c r="M508" s="58">
        <f t="shared" si="280"/>
        <v>63.645000000000003</v>
      </c>
      <c r="N508" s="38">
        <f>CEILING(((I508*(1-H508)+J508+M508)*$N$8),1)-0</f>
        <v>163287</v>
      </c>
      <c r="O508" s="63">
        <f t="shared" si="281"/>
        <v>65713</v>
      </c>
      <c r="P508" s="64">
        <f t="shared" si="282"/>
        <v>0.28695633187772923</v>
      </c>
      <c r="Q508" s="33"/>
      <c r="S508" s="117">
        <f t="shared" si="293"/>
        <v>25</v>
      </c>
      <c r="T508" s="117">
        <f t="shared" si="283"/>
        <v>9312650</v>
      </c>
      <c r="U508" s="151" t="s">
        <v>1176</v>
      </c>
      <c r="V508" s="152">
        <v>32</v>
      </c>
      <c r="W508" s="6">
        <v>8384</v>
      </c>
      <c r="Y508" s="302">
        <f t="shared" si="294"/>
        <v>222175</v>
      </c>
      <c r="Z508" s="302"/>
      <c r="AA508" s="169">
        <f t="shared" si="284"/>
        <v>0.97</v>
      </c>
      <c r="AB508" s="168">
        <f t="shared" si="295"/>
        <v>3.0719027793406184E-2</v>
      </c>
      <c r="AC508" s="209">
        <f t="shared" si="265"/>
        <v>229000</v>
      </c>
      <c r="AD508" s="151" t="s">
        <v>1176</v>
      </c>
      <c r="AE508" s="205">
        <v>32</v>
      </c>
      <c r="AF508" s="206">
        <v>9015</v>
      </c>
      <c r="AG508" s="136">
        <v>0.24</v>
      </c>
      <c r="AH508" s="168">
        <f t="shared" si="267"/>
        <v>7.5262404580152653E-2</v>
      </c>
      <c r="AI508" s="212">
        <f t="shared" si="268"/>
        <v>3.0719027793406184E-2</v>
      </c>
      <c r="AJ508" s="212">
        <f t="shared" si="271"/>
        <v>-4.4543376786746469E-2</v>
      </c>
    </row>
    <row r="509" spans="1:36" ht="12.95" customHeight="1" x14ac:dyDescent="0.2">
      <c r="A509" s="105">
        <f>IF(H503&lt;19%,0.05,0.1)</f>
        <v>0.1</v>
      </c>
      <c r="B509" s="106">
        <f t="shared" si="270"/>
        <v>250000</v>
      </c>
      <c r="C509" s="28">
        <v>9312651</v>
      </c>
      <c r="D509" s="108">
        <f>CEILING(IF(B509&lt;10000,B509,B509*0.98),100)-100</f>
        <v>244900</v>
      </c>
      <c r="E509" s="29" t="s">
        <v>17</v>
      </c>
      <c r="F509" s="231" t="s">
        <v>18</v>
      </c>
      <c r="G509" s="43">
        <v>32</v>
      </c>
      <c r="H509" s="60">
        <v>0.24</v>
      </c>
      <c r="I509" s="46">
        <v>8449</v>
      </c>
      <c r="J509" s="53">
        <f t="shared" si="277"/>
        <v>0</v>
      </c>
      <c r="K509" s="56">
        <f t="shared" si="278"/>
        <v>0</v>
      </c>
      <c r="L509" s="57">
        <f t="shared" si="279"/>
        <v>0</v>
      </c>
      <c r="M509" s="58">
        <f t="shared" si="280"/>
        <v>67.245000000000005</v>
      </c>
      <c r="N509" s="38">
        <f>CEILING(((I509*(1-H509)+J509+M509)*$N$8),1)-0</f>
        <v>178434</v>
      </c>
      <c r="O509" s="63">
        <f t="shared" si="281"/>
        <v>71566</v>
      </c>
      <c r="P509" s="64">
        <f t="shared" si="282"/>
        <v>0.28626400000000002</v>
      </c>
      <c r="Q509" s="33"/>
      <c r="S509" s="117" t="e">
        <f t="shared" si="293"/>
        <v>#VALUE!</v>
      </c>
      <c r="T509" s="117">
        <f t="shared" si="283"/>
        <v>9312651</v>
      </c>
      <c r="U509" s="151" t="s">
        <v>1177</v>
      </c>
      <c r="V509" s="152">
        <v>32</v>
      </c>
      <c r="W509" s="6">
        <v>9175</v>
      </c>
      <c r="Y509" s="302">
        <f t="shared" si="294"/>
        <v>243137</v>
      </c>
      <c r="Z509" s="302"/>
      <c r="AA509" s="169">
        <f t="shared" si="284"/>
        <v>0.97</v>
      </c>
      <c r="AB509" s="168">
        <f t="shared" si="295"/>
        <v>2.8226884431411081E-2</v>
      </c>
      <c r="AC509" s="209">
        <f>CEILING((AF509*$AD$9),1000)-2000</f>
        <v>250000</v>
      </c>
      <c r="AD509" s="151" t="s">
        <v>1177</v>
      </c>
      <c r="AE509" s="205">
        <v>32</v>
      </c>
      <c r="AF509" s="206">
        <v>9862</v>
      </c>
      <c r="AG509" s="136">
        <f t="shared" si="291"/>
        <v>0.24</v>
      </c>
      <c r="AH509" s="168">
        <f t="shared" si="267"/>
        <v>7.4877384196185393E-2</v>
      </c>
      <c r="AI509" s="212">
        <f t="shared" si="268"/>
        <v>2.8226884431411081E-2</v>
      </c>
      <c r="AJ509" s="212">
        <f t="shared" si="271"/>
        <v>-4.6650499764774311E-2</v>
      </c>
    </row>
    <row r="510" spans="1:36" ht="12.95" customHeight="1" x14ac:dyDescent="0.2">
      <c r="A510" s="105">
        <f>IF(H505&lt;19%,0.05,0.1)</f>
        <v>0.1</v>
      </c>
      <c r="B510" s="106">
        <f t="shared" si="270"/>
        <v>386000</v>
      </c>
      <c r="C510" s="28">
        <v>9312681</v>
      </c>
      <c r="D510" s="108">
        <f t="shared" ref="D510:D544" si="296">CEILING(IF(B510&lt;10000,B510,B510*0.98),100)-100</f>
        <v>378200</v>
      </c>
      <c r="E510" s="29" t="s">
        <v>264</v>
      </c>
      <c r="F510" s="30" t="s">
        <v>62</v>
      </c>
      <c r="G510" s="43">
        <v>33</v>
      </c>
      <c r="H510" s="60">
        <v>0.19</v>
      </c>
      <c r="I510" s="46">
        <v>13150</v>
      </c>
      <c r="J510" s="53">
        <f t="shared" si="277"/>
        <v>0</v>
      </c>
      <c r="K510" s="56">
        <f t="shared" si="278"/>
        <v>0</v>
      </c>
      <c r="L510" s="57">
        <f t="shared" si="279"/>
        <v>0</v>
      </c>
      <c r="M510" s="58">
        <f t="shared" si="280"/>
        <v>90.75</v>
      </c>
      <c r="N510" s="38">
        <f>CEILING(((I510*(1-H510)+J510+M510)*$N$8),1)-0</f>
        <v>295412</v>
      </c>
      <c r="O510" s="63">
        <f t="shared" si="281"/>
        <v>90588</v>
      </c>
      <c r="P510" s="64">
        <f t="shared" si="282"/>
        <v>0.2346839378238342</v>
      </c>
      <c r="Q510" s="33"/>
      <c r="S510" s="117">
        <f t="shared" si="293"/>
        <v>49</v>
      </c>
      <c r="T510" s="117">
        <f t="shared" si="283"/>
        <v>9312681</v>
      </c>
      <c r="U510" s="151" t="s">
        <v>1178</v>
      </c>
      <c r="V510" s="152">
        <v>33</v>
      </c>
      <c r="W510" s="6">
        <v>14370</v>
      </c>
      <c r="Y510" s="302">
        <f t="shared" si="294"/>
        <v>380804</v>
      </c>
      <c r="Z510" s="302"/>
      <c r="AA510" s="169">
        <f t="shared" si="284"/>
        <v>0.97</v>
      </c>
      <c r="AB510" s="168">
        <f t="shared" si="295"/>
        <v>1.3644814655308313E-2</v>
      </c>
      <c r="AC510" s="209">
        <f t="shared" ref="AC510:AC532" si="297">CEILING((AF510*$AD$9),1000)-1000</f>
        <v>386000</v>
      </c>
      <c r="AD510" s="151" t="s">
        <v>1178</v>
      </c>
      <c r="AE510" s="205">
        <v>33</v>
      </c>
      <c r="AF510" s="206">
        <v>15150</v>
      </c>
      <c r="AG510" s="136">
        <v>0.19</v>
      </c>
      <c r="AH510" s="168">
        <f t="shared" si="267"/>
        <v>5.4279749478079342E-2</v>
      </c>
      <c r="AI510" s="212">
        <f t="shared" si="268"/>
        <v>1.3644814655308313E-2</v>
      </c>
      <c r="AJ510" s="212">
        <f t="shared" si="271"/>
        <v>-4.0634934822771029E-2</v>
      </c>
    </row>
    <row r="511" spans="1:36" ht="12.95" customHeight="1" thickBot="1" x14ac:dyDescent="0.25">
      <c r="A511" s="105">
        <f>IF(H507&lt;19%,0.05,0.1)</f>
        <v>0.1</v>
      </c>
      <c r="B511" s="106">
        <f t="shared" si="270"/>
        <v>430000</v>
      </c>
      <c r="C511" s="85">
        <v>9312689</v>
      </c>
      <c r="D511" s="111">
        <f t="shared" si="296"/>
        <v>421300</v>
      </c>
      <c r="E511" s="86" t="s">
        <v>50</v>
      </c>
      <c r="F511" s="87" t="s">
        <v>51</v>
      </c>
      <c r="G511" s="43">
        <v>33</v>
      </c>
      <c r="H511" s="60">
        <v>0.19</v>
      </c>
      <c r="I511" s="46">
        <v>14650</v>
      </c>
      <c r="J511" s="53">
        <f t="shared" si="277"/>
        <v>0</v>
      </c>
      <c r="K511" s="56">
        <f t="shared" si="278"/>
        <v>0</v>
      </c>
      <c r="L511" s="57">
        <f t="shared" si="279"/>
        <v>0</v>
      </c>
      <c r="M511" s="58">
        <f t="shared" si="280"/>
        <v>98.25</v>
      </c>
      <c r="N511" s="38">
        <f t="shared" ref="N511:N545" si="298">CEILING(((I511*(1-H511)+J511+M511)*$N$8),1)-0</f>
        <v>329031</v>
      </c>
      <c r="O511" s="63">
        <f t="shared" si="281"/>
        <v>100969</v>
      </c>
      <c r="P511" s="64">
        <f t="shared" si="282"/>
        <v>0.23481162790697674</v>
      </c>
      <c r="Q511" s="33"/>
      <c r="S511" s="117" t="e">
        <f t="shared" si="293"/>
        <v>#VALUE!</v>
      </c>
      <c r="T511" s="119">
        <f t="shared" si="283"/>
        <v>9312689</v>
      </c>
      <c r="U511" s="172" t="s">
        <v>1179</v>
      </c>
      <c r="V511" s="173">
        <v>33</v>
      </c>
      <c r="W511" s="120">
        <v>15990</v>
      </c>
      <c r="X511" s="174"/>
      <c r="Y511" s="304">
        <f t="shared" si="294"/>
        <v>423734</v>
      </c>
      <c r="Z511" s="304"/>
      <c r="AA511" s="175">
        <f t="shared" si="284"/>
        <v>0.97</v>
      </c>
      <c r="AB511" s="176">
        <f t="shared" si="295"/>
        <v>1.4787579000033135E-2</v>
      </c>
      <c r="AC511" s="217">
        <f t="shared" si="297"/>
        <v>430000</v>
      </c>
      <c r="AD511" s="172" t="s">
        <v>1179</v>
      </c>
      <c r="AE511" s="207">
        <v>33</v>
      </c>
      <c r="AF511" s="208">
        <v>16867</v>
      </c>
      <c r="AG511" s="136">
        <f t="shared" si="291"/>
        <v>0.19</v>
      </c>
      <c r="AH511" s="168">
        <f t="shared" si="267"/>
        <v>5.484677923702308E-2</v>
      </c>
      <c r="AI511" s="212">
        <f t="shared" si="268"/>
        <v>1.4787579000033135E-2</v>
      </c>
      <c r="AJ511" s="212">
        <f t="shared" si="271"/>
        <v>-4.0059200236989945E-2</v>
      </c>
    </row>
    <row r="512" spans="1:36" ht="12.95" customHeight="1" x14ac:dyDescent="0.2">
      <c r="A512" s="105">
        <v>0.1</v>
      </c>
      <c r="B512" s="106">
        <f t="shared" si="270"/>
        <v>123000</v>
      </c>
      <c r="C512" s="81">
        <v>9352506</v>
      </c>
      <c r="D512" s="112">
        <f t="shared" si="296"/>
        <v>120500</v>
      </c>
      <c r="E512" s="89" t="s">
        <v>265</v>
      </c>
      <c r="F512" s="233" t="s">
        <v>1584</v>
      </c>
      <c r="G512" s="43">
        <v>31</v>
      </c>
      <c r="H512" s="60">
        <v>0.28000000000000003</v>
      </c>
      <c r="I512" s="46">
        <v>4098</v>
      </c>
      <c r="J512" s="53">
        <f t="shared" si="277"/>
        <v>25</v>
      </c>
      <c r="K512" s="56">
        <f t="shared" si="278"/>
        <v>25</v>
      </c>
      <c r="L512" s="57">
        <f t="shared" si="279"/>
        <v>25</v>
      </c>
      <c r="M512" s="58">
        <f t="shared" si="280"/>
        <v>40.98</v>
      </c>
      <c r="N512" s="38">
        <f t="shared" si="298"/>
        <v>82955</v>
      </c>
      <c r="O512" s="63">
        <f t="shared" si="281"/>
        <v>40045</v>
      </c>
      <c r="P512" s="64">
        <f t="shared" si="282"/>
        <v>0.3255691056910569</v>
      </c>
      <c r="Q512" s="33"/>
      <c r="S512" s="117">
        <f t="shared" si="293"/>
        <v>39873</v>
      </c>
      <c r="T512" s="117">
        <f t="shared" si="283"/>
        <v>9352506</v>
      </c>
      <c r="U512" s="151" t="s">
        <v>1180</v>
      </c>
      <c r="V512" s="152">
        <v>31</v>
      </c>
      <c r="W512" s="6">
        <v>4475</v>
      </c>
      <c r="Y512" s="302">
        <f t="shared" si="294"/>
        <v>118587</v>
      </c>
      <c r="Z512" s="302"/>
      <c r="AA512" s="169">
        <f t="shared" si="284"/>
        <v>0.97</v>
      </c>
      <c r="AB512" s="168">
        <f t="shared" si="295"/>
        <v>3.7213185256393944E-2</v>
      </c>
      <c r="AC512" s="209">
        <f t="shared" si="297"/>
        <v>123000</v>
      </c>
      <c r="AD512" s="151" t="s">
        <v>1180</v>
      </c>
      <c r="AE512" s="205">
        <v>31</v>
      </c>
      <c r="AF512" s="206">
        <v>4828</v>
      </c>
      <c r="AG512" s="136">
        <v>0.28000000000000003</v>
      </c>
      <c r="AH512" s="168">
        <f t="shared" si="267"/>
        <v>7.8882681564245827E-2</v>
      </c>
      <c r="AI512" s="212">
        <f t="shared" si="268"/>
        <v>3.7213185256393944E-2</v>
      </c>
      <c r="AJ512" s="212">
        <f t="shared" si="271"/>
        <v>-4.1669496307851883E-2</v>
      </c>
    </row>
    <row r="513" spans="1:36" ht="12.95" customHeight="1" x14ac:dyDescent="0.2">
      <c r="A513" s="105">
        <f t="shared" si="292"/>
        <v>0.1</v>
      </c>
      <c r="B513" s="106">
        <f t="shared" si="270"/>
        <v>193000</v>
      </c>
      <c r="C513" s="28">
        <v>9352508</v>
      </c>
      <c r="D513" s="108">
        <f t="shared" si="296"/>
        <v>189100</v>
      </c>
      <c r="E513" s="88" t="s">
        <v>231</v>
      </c>
      <c r="F513" s="30" t="s">
        <v>232</v>
      </c>
      <c r="G513" s="43">
        <v>31</v>
      </c>
      <c r="H513" s="60">
        <v>0.28000000000000003</v>
      </c>
      <c r="I513" s="46">
        <v>6510</v>
      </c>
      <c r="J513" s="53">
        <f t="shared" si="277"/>
        <v>0</v>
      </c>
      <c r="K513" s="56">
        <f t="shared" si="278"/>
        <v>0</v>
      </c>
      <c r="L513" s="57">
        <f t="shared" si="279"/>
        <v>0</v>
      </c>
      <c r="M513" s="58">
        <f t="shared" si="280"/>
        <v>57.55</v>
      </c>
      <c r="N513" s="38">
        <f t="shared" si="298"/>
        <v>130481</v>
      </c>
      <c r="O513" s="63">
        <f t="shared" si="281"/>
        <v>62519</v>
      </c>
      <c r="P513" s="64">
        <f t="shared" si="282"/>
        <v>0.32393264248704662</v>
      </c>
      <c r="Q513" s="33"/>
      <c r="S513" s="117">
        <f t="shared" si="293"/>
        <v>39858</v>
      </c>
      <c r="T513" s="117">
        <f t="shared" si="283"/>
        <v>9352508</v>
      </c>
      <c r="U513" s="151" t="s">
        <v>1181</v>
      </c>
      <c r="V513" s="152">
        <v>31</v>
      </c>
      <c r="W513" s="6">
        <v>7107</v>
      </c>
      <c r="Y513" s="302">
        <f t="shared" si="294"/>
        <v>188335</v>
      </c>
      <c r="Z513" s="302"/>
      <c r="AA513" s="169">
        <f t="shared" si="284"/>
        <v>0.97</v>
      </c>
      <c r="AB513" s="168">
        <f t="shared" si="295"/>
        <v>2.4769692303608037E-2</v>
      </c>
      <c r="AC513" s="209">
        <f t="shared" si="297"/>
        <v>193000</v>
      </c>
      <c r="AD513" s="151" t="s">
        <v>1181</v>
      </c>
      <c r="AE513" s="205">
        <v>31</v>
      </c>
      <c r="AF513" s="206">
        <v>7575</v>
      </c>
      <c r="AG513" s="136">
        <f t="shared" si="291"/>
        <v>0.28000000000000003</v>
      </c>
      <c r="AH513" s="168">
        <f t="shared" si="267"/>
        <v>6.5850569860700814E-2</v>
      </c>
      <c r="AI513" s="212">
        <f t="shared" si="268"/>
        <v>2.4769692303608037E-2</v>
      </c>
      <c r="AJ513" s="212">
        <f t="shared" si="271"/>
        <v>-4.1080877557092776E-2</v>
      </c>
    </row>
    <row r="514" spans="1:36" ht="12.95" customHeight="1" x14ac:dyDescent="0.2">
      <c r="A514" s="105">
        <f t="shared" si="292"/>
        <v>0.1</v>
      </c>
      <c r="B514" s="106">
        <f t="shared" si="270"/>
        <v>123000</v>
      </c>
      <c r="C514" s="28">
        <v>9352512</v>
      </c>
      <c r="D514" s="108">
        <f t="shared" si="296"/>
        <v>120500</v>
      </c>
      <c r="E514" s="88" t="s">
        <v>266</v>
      </c>
      <c r="F514" s="231" t="s">
        <v>136</v>
      </c>
      <c r="G514" s="43">
        <v>31</v>
      </c>
      <c r="H514" s="60">
        <v>0.28000000000000003</v>
      </c>
      <c r="I514" s="46">
        <v>4108</v>
      </c>
      <c r="J514" s="53">
        <f t="shared" si="277"/>
        <v>25</v>
      </c>
      <c r="K514" s="56">
        <f t="shared" si="278"/>
        <v>25</v>
      </c>
      <c r="L514" s="57">
        <f t="shared" si="279"/>
        <v>25</v>
      </c>
      <c r="M514" s="58">
        <f t="shared" si="280"/>
        <v>41.08</v>
      </c>
      <c r="N514" s="38">
        <f t="shared" si="298"/>
        <v>83156</v>
      </c>
      <c r="O514" s="63">
        <f t="shared" si="281"/>
        <v>39844</v>
      </c>
      <c r="P514" s="64">
        <f t="shared" si="282"/>
        <v>0.32393495934959349</v>
      </c>
      <c r="Q514" s="33"/>
      <c r="S514" s="117">
        <f t="shared" si="293"/>
        <v>39861</v>
      </c>
      <c r="T514" s="117">
        <f t="shared" si="283"/>
        <v>9352512</v>
      </c>
      <c r="U514" s="151" t="s">
        <v>1182</v>
      </c>
      <c r="V514" s="152">
        <v>31</v>
      </c>
      <c r="W514" s="6">
        <v>4486</v>
      </c>
      <c r="Y514" s="302">
        <f t="shared" si="294"/>
        <v>118878</v>
      </c>
      <c r="Z514" s="302"/>
      <c r="AA514" s="169">
        <f t="shared" si="284"/>
        <v>0.97</v>
      </c>
      <c r="AB514" s="168">
        <f t="shared" si="295"/>
        <v>3.4674203805582282E-2</v>
      </c>
      <c r="AC514" s="209">
        <f t="shared" si="297"/>
        <v>123000</v>
      </c>
      <c r="AD514" s="151" t="s">
        <v>1182</v>
      </c>
      <c r="AE514" s="205">
        <v>31</v>
      </c>
      <c r="AF514" s="206">
        <v>4843</v>
      </c>
      <c r="AG514" s="136">
        <f t="shared" si="291"/>
        <v>0.28000000000000003</v>
      </c>
      <c r="AH514" s="168">
        <f t="shared" ref="AH514:AH577" si="299">AF514/W514-1</f>
        <v>7.9580918412839985E-2</v>
      </c>
      <c r="AI514" s="212">
        <f t="shared" ref="AI514:AI577" si="300">AC514/Y514-1</f>
        <v>3.4674203805582282E-2</v>
      </c>
      <c r="AJ514" s="212">
        <f t="shared" si="271"/>
        <v>-4.4906714607257703E-2</v>
      </c>
    </row>
    <row r="515" spans="1:36" ht="12.95" customHeight="1" x14ac:dyDescent="0.2">
      <c r="A515" s="105">
        <f t="shared" si="292"/>
        <v>0.1</v>
      </c>
      <c r="B515" s="106">
        <f t="shared" si="270"/>
        <v>217000</v>
      </c>
      <c r="C515" s="28">
        <v>9352514</v>
      </c>
      <c r="D515" s="108">
        <f t="shared" si="296"/>
        <v>212600</v>
      </c>
      <c r="E515" s="88" t="s">
        <v>233</v>
      </c>
      <c r="F515" s="30" t="s">
        <v>234</v>
      </c>
      <c r="G515" s="43">
        <v>31</v>
      </c>
      <c r="H515" s="60">
        <v>0.28000000000000003</v>
      </c>
      <c r="I515" s="46">
        <v>7300</v>
      </c>
      <c r="J515" s="53">
        <f t="shared" si="277"/>
        <v>0</v>
      </c>
      <c r="K515" s="56">
        <f t="shared" si="278"/>
        <v>0</v>
      </c>
      <c r="L515" s="57">
        <f t="shared" si="279"/>
        <v>0</v>
      </c>
      <c r="M515" s="58">
        <f t="shared" si="280"/>
        <v>61.5</v>
      </c>
      <c r="N515" s="38">
        <f t="shared" si="298"/>
        <v>146232</v>
      </c>
      <c r="O515" s="63">
        <f t="shared" si="281"/>
        <v>70768</v>
      </c>
      <c r="P515" s="64">
        <f t="shared" si="282"/>
        <v>0.32611981566820275</v>
      </c>
      <c r="Q515" s="33"/>
      <c r="S515" s="117">
        <f t="shared" si="293"/>
        <v>39833</v>
      </c>
      <c r="T515" s="117">
        <f t="shared" si="283"/>
        <v>9352514</v>
      </c>
      <c r="U515" s="151" t="s">
        <v>1183</v>
      </c>
      <c r="V515" s="152">
        <v>31</v>
      </c>
      <c r="W515" s="6">
        <v>7983</v>
      </c>
      <c r="Y515" s="302">
        <f t="shared" si="294"/>
        <v>211549</v>
      </c>
      <c r="Z515" s="302"/>
      <c r="AA515" s="169">
        <f t="shared" si="284"/>
        <v>0.97</v>
      </c>
      <c r="AB515" s="168">
        <f t="shared" si="295"/>
        <v>2.5767079967288886E-2</v>
      </c>
      <c r="AC515" s="209">
        <f t="shared" si="297"/>
        <v>217000</v>
      </c>
      <c r="AD515" s="151" t="s">
        <v>1183</v>
      </c>
      <c r="AE515" s="205">
        <v>31</v>
      </c>
      <c r="AF515" s="206">
        <v>8524</v>
      </c>
      <c r="AG515" s="136">
        <f t="shared" si="291"/>
        <v>0.28000000000000003</v>
      </c>
      <c r="AH515" s="168">
        <f t="shared" si="299"/>
        <v>6.7769009144431847E-2</v>
      </c>
      <c r="AI515" s="212">
        <f t="shared" si="300"/>
        <v>2.5767079967288886E-2</v>
      </c>
      <c r="AJ515" s="212">
        <f t="shared" si="271"/>
        <v>-4.200192917714296E-2</v>
      </c>
    </row>
    <row r="516" spans="1:36" ht="12.95" customHeight="1" thickBot="1" x14ac:dyDescent="0.25">
      <c r="A516" s="124">
        <f t="shared" si="292"/>
        <v>0.1</v>
      </c>
      <c r="B516" s="106">
        <f t="shared" si="270"/>
        <v>132000</v>
      </c>
      <c r="C516" s="85">
        <v>9352526</v>
      </c>
      <c r="D516" s="111">
        <f t="shared" si="296"/>
        <v>129300</v>
      </c>
      <c r="E516" s="93" t="s">
        <v>267</v>
      </c>
      <c r="F516" s="232" t="s">
        <v>1585</v>
      </c>
      <c r="G516" s="43">
        <v>31</v>
      </c>
      <c r="H516" s="60">
        <v>0.28000000000000003</v>
      </c>
      <c r="I516" s="46">
        <v>4408</v>
      </c>
      <c r="J516" s="53">
        <f t="shared" si="277"/>
        <v>0</v>
      </c>
      <c r="K516" s="56">
        <f t="shared" si="278"/>
        <v>0</v>
      </c>
      <c r="L516" s="57">
        <f t="shared" si="279"/>
        <v>0</v>
      </c>
      <c r="M516" s="58">
        <f t="shared" si="280"/>
        <v>47.04</v>
      </c>
      <c r="N516" s="38">
        <f t="shared" si="298"/>
        <v>88572</v>
      </c>
      <c r="O516" s="63">
        <f t="shared" si="281"/>
        <v>43428</v>
      </c>
      <c r="P516" s="64">
        <f t="shared" si="282"/>
        <v>0.32900000000000001</v>
      </c>
      <c r="Q516" s="33"/>
      <c r="S516" s="117">
        <f t="shared" si="293"/>
        <v>39837</v>
      </c>
      <c r="T516" s="117">
        <f t="shared" si="283"/>
        <v>9352526</v>
      </c>
      <c r="U516" s="151" t="s">
        <v>1184</v>
      </c>
      <c r="V516" s="152">
        <v>31</v>
      </c>
      <c r="W516" s="6">
        <v>4815</v>
      </c>
      <c r="Y516" s="302">
        <f t="shared" si="294"/>
        <v>127597</v>
      </c>
      <c r="Z516" s="302"/>
      <c r="AA516" s="169">
        <f t="shared" si="284"/>
        <v>0.97</v>
      </c>
      <c r="AB516" s="168">
        <f t="shared" si="295"/>
        <v>3.4507080887481667E-2</v>
      </c>
      <c r="AC516" s="209">
        <f t="shared" si="297"/>
        <v>132000</v>
      </c>
      <c r="AD516" s="151" t="s">
        <v>1184</v>
      </c>
      <c r="AE516" s="205">
        <v>31</v>
      </c>
      <c r="AF516" s="206">
        <v>5196</v>
      </c>
      <c r="AG516" s="136">
        <f t="shared" si="291"/>
        <v>0.28000000000000003</v>
      </c>
      <c r="AH516" s="168">
        <f t="shared" si="299"/>
        <v>7.9127725856697806E-2</v>
      </c>
      <c r="AI516" s="212">
        <f t="shared" si="300"/>
        <v>3.4507080887481667E-2</v>
      </c>
      <c r="AJ516" s="212">
        <f t="shared" si="271"/>
        <v>-4.4620644969216139E-2</v>
      </c>
    </row>
    <row r="517" spans="1:36" ht="12.95" customHeight="1" x14ac:dyDescent="0.2">
      <c r="A517" s="123">
        <f t="shared" si="292"/>
        <v>0.1</v>
      </c>
      <c r="B517" s="106">
        <f t="shared" si="270"/>
        <v>225000</v>
      </c>
      <c r="C517" s="81">
        <v>9352627</v>
      </c>
      <c r="D517" s="112">
        <f t="shared" si="296"/>
        <v>220400</v>
      </c>
      <c r="E517" s="99" t="s">
        <v>238</v>
      </c>
      <c r="F517" s="97" t="s">
        <v>235</v>
      </c>
      <c r="G517" s="43">
        <v>32</v>
      </c>
      <c r="H517" s="60">
        <v>0.24</v>
      </c>
      <c r="I517" s="46">
        <v>7550</v>
      </c>
      <c r="J517" s="53">
        <f t="shared" si="277"/>
        <v>0</v>
      </c>
      <c r="K517" s="56">
        <f t="shared" si="278"/>
        <v>0</v>
      </c>
      <c r="L517" s="57">
        <f t="shared" si="279"/>
        <v>0</v>
      </c>
      <c r="M517" s="58">
        <f t="shared" si="280"/>
        <v>62.75</v>
      </c>
      <c r="N517" s="38">
        <f t="shared" si="298"/>
        <v>159521</v>
      </c>
      <c r="O517" s="63">
        <f t="shared" si="281"/>
        <v>65479</v>
      </c>
      <c r="P517" s="64">
        <f t="shared" si="282"/>
        <v>0.29101777777777776</v>
      </c>
      <c r="Q517" s="33"/>
      <c r="S517" s="117">
        <f t="shared" si="293"/>
        <v>121</v>
      </c>
      <c r="T517" s="117">
        <f t="shared" si="283"/>
        <v>9352627</v>
      </c>
      <c r="U517" s="151" t="s">
        <v>1185</v>
      </c>
      <c r="V517" s="152">
        <v>32</v>
      </c>
      <c r="W517" s="6">
        <v>8235</v>
      </c>
      <c r="Y517" s="302">
        <f t="shared" si="294"/>
        <v>218227</v>
      </c>
      <c r="Z517" s="302"/>
      <c r="AA517" s="169">
        <v>0.98</v>
      </c>
      <c r="AB517" s="168">
        <f t="shared" si="295"/>
        <v>3.1036489526960365E-2</v>
      </c>
      <c r="AC517" s="209">
        <f t="shared" si="297"/>
        <v>225000</v>
      </c>
      <c r="AD517" s="151" t="s">
        <v>1185</v>
      </c>
      <c r="AE517" s="205">
        <v>32</v>
      </c>
      <c r="AF517" s="206">
        <v>8838</v>
      </c>
      <c r="AG517" s="136">
        <v>0.24</v>
      </c>
      <c r="AH517" s="168">
        <f t="shared" si="299"/>
        <v>7.3224043715846898E-2</v>
      </c>
      <c r="AI517" s="212">
        <f t="shared" si="300"/>
        <v>3.1036489526960365E-2</v>
      </c>
      <c r="AJ517" s="212">
        <f t="shared" si="271"/>
        <v>-4.2187554188886534E-2</v>
      </c>
    </row>
    <row r="518" spans="1:36" ht="12.95" customHeight="1" x14ac:dyDescent="0.2">
      <c r="A518" s="105">
        <f t="shared" si="292"/>
        <v>0.1</v>
      </c>
      <c r="B518" s="106">
        <f t="shared" si="270"/>
        <v>244000</v>
      </c>
      <c r="C518" s="28">
        <v>9352628</v>
      </c>
      <c r="D518" s="108">
        <f t="shared" si="296"/>
        <v>239100</v>
      </c>
      <c r="E518" s="29" t="s">
        <v>236</v>
      </c>
      <c r="F518" s="30" t="s">
        <v>237</v>
      </c>
      <c r="G518" s="43">
        <v>32</v>
      </c>
      <c r="H518" s="60">
        <v>0.24</v>
      </c>
      <c r="I518" s="46">
        <v>8220</v>
      </c>
      <c r="J518" s="53">
        <f t="shared" si="277"/>
        <v>0</v>
      </c>
      <c r="K518" s="56">
        <f t="shared" si="278"/>
        <v>0</v>
      </c>
      <c r="L518" s="57">
        <f t="shared" si="279"/>
        <v>0</v>
      </c>
      <c r="M518" s="58">
        <f t="shared" si="280"/>
        <v>66.099999999999994</v>
      </c>
      <c r="N518" s="38">
        <f t="shared" si="298"/>
        <v>173616</v>
      </c>
      <c r="O518" s="63">
        <f t="shared" si="281"/>
        <v>70384</v>
      </c>
      <c r="P518" s="64">
        <f t="shared" si="282"/>
        <v>0.28845901639344262</v>
      </c>
      <c r="Q518" s="33"/>
      <c r="S518" s="117">
        <f t="shared" si="293"/>
        <v>120</v>
      </c>
      <c r="T518" s="117">
        <f t="shared" si="283"/>
        <v>9352628</v>
      </c>
      <c r="U518" s="151" t="s">
        <v>1186</v>
      </c>
      <c r="V518" s="152">
        <v>32</v>
      </c>
      <c r="W518" s="6">
        <v>8961</v>
      </c>
      <c r="Y518" s="302">
        <f t="shared" si="294"/>
        <v>237466</v>
      </c>
      <c r="Z518" s="302"/>
      <c r="AA518" s="169">
        <f t="shared" si="284"/>
        <v>0.98</v>
      </c>
      <c r="AB518" s="168">
        <f t="shared" si="295"/>
        <v>2.7515518010999385E-2</v>
      </c>
      <c r="AC518" s="209">
        <f t="shared" si="297"/>
        <v>244000</v>
      </c>
      <c r="AD518" s="151" t="s">
        <v>1186</v>
      </c>
      <c r="AE518" s="205">
        <v>32</v>
      </c>
      <c r="AF518" s="206">
        <v>9595</v>
      </c>
      <c r="AG518" s="136">
        <f t="shared" si="291"/>
        <v>0.24</v>
      </c>
      <c r="AH518" s="168">
        <f t="shared" si="299"/>
        <v>7.0751032250864876E-2</v>
      </c>
      <c r="AI518" s="212">
        <f t="shared" si="300"/>
        <v>2.7515518010999385E-2</v>
      </c>
      <c r="AJ518" s="212">
        <f t="shared" si="271"/>
        <v>-4.3235514239865491E-2</v>
      </c>
    </row>
    <row r="519" spans="1:36" ht="12.95" customHeight="1" x14ac:dyDescent="0.2">
      <c r="A519" s="105">
        <f t="shared" si="292"/>
        <v>0.1</v>
      </c>
      <c r="B519" s="106">
        <f t="shared" si="270"/>
        <v>264000</v>
      </c>
      <c r="C519" s="28">
        <v>9352751</v>
      </c>
      <c r="D519" s="108">
        <f t="shared" si="296"/>
        <v>258700</v>
      </c>
      <c r="E519" s="29" t="s">
        <v>279</v>
      </c>
      <c r="F519" s="30" t="s">
        <v>314</v>
      </c>
      <c r="G519" s="43">
        <v>33</v>
      </c>
      <c r="H519" s="60">
        <v>0.19</v>
      </c>
      <c r="I519" s="46">
        <v>8900</v>
      </c>
      <c r="J519" s="53">
        <f t="shared" si="277"/>
        <v>0</v>
      </c>
      <c r="K519" s="56">
        <f t="shared" si="278"/>
        <v>0</v>
      </c>
      <c r="L519" s="57">
        <f t="shared" si="279"/>
        <v>0</v>
      </c>
      <c r="M519" s="58">
        <f t="shared" si="280"/>
        <v>69.5</v>
      </c>
      <c r="N519" s="38">
        <f t="shared" si="298"/>
        <v>200159</v>
      </c>
      <c r="O519" s="63">
        <f t="shared" si="281"/>
        <v>63841</v>
      </c>
      <c r="P519" s="64">
        <f t="shared" si="282"/>
        <v>0.2418219696969697</v>
      </c>
      <c r="Q519" s="33"/>
      <c r="S519" s="117">
        <f t="shared" si="293"/>
        <v>239</v>
      </c>
      <c r="T519" s="117">
        <f t="shared" si="283"/>
        <v>9352751</v>
      </c>
      <c r="U519" s="151" t="s">
        <v>1187</v>
      </c>
      <c r="V519" s="152">
        <v>33</v>
      </c>
      <c r="W519" s="6">
        <v>9690</v>
      </c>
      <c r="Y519" s="302">
        <f t="shared" si="294"/>
        <v>256784</v>
      </c>
      <c r="Z519" s="302"/>
      <c r="AA519" s="169">
        <f t="shared" si="284"/>
        <v>0.98</v>
      </c>
      <c r="AB519" s="168">
        <f t="shared" si="295"/>
        <v>2.8101439342015144E-2</v>
      </c>
      <c r="AC519" s="209">
        <f t="shared" si="297"/>
        <v>264000</v>
      </c>
      <c r="AD519" s="151" t="s">
        <v>1187</v>
      </c>
      <c r="AE519" s="205">
        <v>33</v>
      </c>
      <c r="AF519" s="206">
        <v>10363</v>
      </c>
      <c r="AG519" s="136">
        <v>0.19</v>
      </c>
      <c r="AH519" s="168">
        <f t="shared" si="299"/>
        <v>6.9453044375644923E-2</v>
      </c>
      <c r="AI519" s="212">
        <f t="shared" si="300"/>
        <v>2.8101439342015144E-2</v>
      </c>
      <c r="AJ519" s="212">
        <f t="shared" si="271"/>
        <v>-4.1351605033629779E-2</v>
      </c>
    </row>
    <row r="520" spans="1:36" ht="12.95" customHeight="1" x14ac:dyDescent="0.2">
      <c r="A520" s="105">
        <f t="shared" si="292"/>
        <v>0.1</v>
      </c>
      <c r="B520" s="106">
        <f t="shared" si="270"/>
        <v>440000</v>
      </c>
      <c r="C520" s="28">
        <v>9352752</v>
      </c>
      <c r="D520" s="108">
        <f t="shared" si="296"/>
        <v>431100</v>
      </c>
      <c r="E520" s="29" t="s">
        <v>268</v>
      </c>
      <c r="F520" s="30" t="s">
        <v>90</v>
      </c>
      <c r="G520" s="43">
        <v>33</v>
      </c>
      <c r="H520" s="60">
        <v>0.19</v>
      </c>
      <c r="I520" s="46">
        <v>14900</v>
      </c>
      <c r="J520" s="53">
        <f t="shared" si="277"/>
        <v>0</v>
      </c>
      <c r="K520" s="56">
        <f t="shared" si="278"/>
        <v>0</v>
      </c>
      <c r="L520" s="57">
        <f t="shared" si="279"/>
        <v>0</v>
      </c>
      <c r="M520" s="58">
        <f t="shared" si="280"/>
        <v>99.5</v>
      </c>
      <c r="N520" s="38">
        <f t="shared" si="298"/>
        <v>334634</v>
      </c>
      <c r="O520" s="63">
        <f t="shared" si="281"/>
        <v>105366</v>
      </c>
      <c r="P520" s="64">
        <f t="shared" si="282"/>
        <v>0.23946818181818183</v>
      </c>
      <c r="Q520" s="33"/>
      <c r="S520" s="117">
        <f t="shared" si="293"/>
        <v>238</v>
      </c>
      <c r="T520" s="117">
        <f t="shared" si="283"/>
        <v>9352752</v>
      </c>
      <c r="U520" s="151" t="s">
        <v>1188</v>
      </c>
      <c r="V520" s="152">
        <v>33</v>
      </c>
      <c r="W520" s="6">
        <v>16200</v>
      </c>
      <c r="Y520" s="302">
        <f t="shared" si="294"/>
        <v>429299</v>
      </c>
      <c r="Z520" s="302"/>
      <c r="AA520" s="169">
        <f t="shared" si="284"/>
        <v>0.98</v>
      </c>
      <c r="AB520" s="168">
        <f t="shared" si="295"/>
        <v>2.4926682801497346E-2</v>
      </c>
      <c r="AC520" s="209">
        <f>CEILING((AF520*$AD$9),1000)-2000</f>
        <v>440000</v>
      </c>
      <c r="AD520" s="151" t="s">
        <v>1188</v>
      </c>
      <c r="AE520" s="205">
        <v>33</v>
      </c>
      <c r="AF520" s="206">
        <v>17322</v>
      </c>
      <c r="AG520" s="136">
        <f t="shared" si="291"/>
        <v>0.19</v>
      </c>
      <c r="AH520" s="168">
        <f t="shared" si="299"/>
        <v>6.9259259259259354E-2</v>
      </c>
      <c r="AI520" s="212">
        <f t="shared" si="300"/>
        <v>2.4926682801497346E-2</v>
      </c>
      <c r="AJ520" s="212">
        <f t="shared" si="271"/>
        <v>-4.4332576457762007E-2</v>
      </c>
    </row>
    <row r="521" spans="1:36" ht="12.95" customHeight="1" x14ac:dyDescent="0.2">
      <c r="A521" s="105">
        <f>IF(H518&lt;19%,0.05,0.1)</f>
        <v>0.1</v>
      </c>
      <c r="B521" s="106">
        <f t="shared" si="270"/>
        <v>440000</v>
      </c>
      <c r="C521" s="28">
        <v>9352753</v>
      </c>
      <c r="D521" s="108">
        <f t="shared" si="296"/>
        <v>431100</v>
      </c>
      <c r="E521" s="29" t="s">
        <v>269</v>
      </c>
      <c r="F521" s="30" t="s">
        <v>91</v>
      </c>
      <c r="G521" s="43">
        <v>33</v>
      </c>
      <c r="H521" s="60">
        <v>0.19</v>
      </c>
      <c r="I521" s="46">
        <v>14900</v>
      </c>
      <c r="J521" s="53">
        <f t="shared" ref="J521:J556" si="301">IF(I521*(1-H521)&lt;500,$M$2,K521)</f>
        <v>0</v>
      </c>
      <c r="K521" s="56">
        <f t="shared" ref="K521:K556" si="302">IF(I521*(1-H521)&lt;1000,$M$3,L521)</f>
        <v>0</v>
      </c>
      <c r="L521" s="57">
        <f t="shared" ref="L521:L556" si="303">IF(I521*(1-H521)&lt;3000,$M$4,0)</f>
        <v>0</v>
      </c>
      <c r="M521" s="58">
        <f t="shared" ref="M521:M556" si="304">IF(J521&gt;0,(I521/100),(25+I521/200))</f>
        <v>99.5</v>
      </c>
      <c r="N521" s="38">
        <f t="shared" si="298"/>
        <v>334634</v>
      </c>
      <c r="O521" s="63">
        <f t="shared" ref="O521:O555" si="305">B521-N521</f>
        <v>105366</v>
      </c>
      <c r="P521" s="64">
        <f t="shared" ref="P521:P555" si="306">O521/B521</f>
        <v>0.23946818181818183</v>
      </c>
      <c r="Q521" s="33"/>
      <c r="S521" s="117">
        <f t="shared" si="293"/>
        <v>227</v>
      </c>
      <c r="T521" s="118">
        <f t="shared" ref="T521:T556" si="307">C521</f>
        <v>9352753</v>
      </c>
      <c r="U521" s="151" t="s">
        <v>1189</v>
      </c>
      <c r="V521" s="152">
        <v>33</v>
      </c>
      <c r="W521" s="6">
        <v>16200</v>
      </c>
      <c r="Y521" s="302">
        <f t="shared" si="294"/>
        <v>429299</v>
      </c>
      <c r="Z521" s="302"/>
      <c r="AA521" s="169">
        <f t="shared" si="284"/>
        <v>0.98</v>
      </c>
      <c r="AB521" s="168">
        <f t="shared" si="295"/>
        <v>2.4926682801497346E-2</v>
      </c>
      <c r="AC521" s="209">
        <f>CEILING((AF521*$AD$9),1000)-2000</f>
        <v>440000</v>
      </c>
      <c r="AD521" s="151" t="s">
        <v>1189</v>
      </c>
      <c r="AE521" s="205">
        <v>33</v>
      </c>
      <c r="AF521" s="206">
        <v>17322</v>
      </c>
      <c r="AG521" s="136">
        <f t="shared" si="291"/>
        <v>0.19</v>
      </c>
      <c r="AH521" s="168">
        <f t="shared" si="299"/>
        <v>6.9259259259259354E-2</v>
      </c>
      <c r="AI521" s="212">
        <f t="shared" si="300"/>
        <v>2.4926682801497346E-2</v>
      </c>
      <c r="AJ521" s="212">
        <f t="shared" si="271"/>
        <v>-4.4332576457762007E-2</v>
      </c>
    </row>
    <row r="522" spans="1:36" ht="12.95" customHeight="1" x14ac:dyDescent="0.2">
      <c r="A522" s="105">
        <v>0.1</v>
      </c>
      <c r="B522" s="106">
        <f t="shared" si="270"/>
        <v>522000</v>
      </c>
      <c r="C522" s="28">
        <v>9352755</v>
      </c>
      <c r="D522" s="108">
        <f t="shared" si="296"/>
        <v>511500</v>
      </c>
      <c r="E522" s="29" t="s">
        <v>270</v>
      </c>
      <c r="F522" s="30" t="s">
        <v>92</v>
      </c>
      <c r="G522" s="43">
        <v>33</v>
      </c>
      <c r="H522" s="60">
        <v>0.19</v>
      </c>
      <c r="I522" s="46">
        <v>17700</v>
      </c>
      <c r="J522" s="53">
        <f t="shared" si="301"/>
        <v>0</v>
      </c>
      <c r="K522" s="56">
        <f t="shared" si="302"/>
        <v>0</v>
      </c>
      <c r="L522" s="57">
        <f t="shared" si="303"/>
        <v>0</v>
      </c>
      <c r="M522" s="58">
        <f t="shared" si="304"/>
        <v>113.5</v>
      </c>
      <c r="N522" s="38">
        <f t="shared" si="298"/>
        <v>397389</v>
      </c>
      <c r="O522" s="63">
        <f t="shared" si="305"/>
        <v>124611</v>
      </c>
      <c r="P522" s="64">
        <f t="shared" si="306"/>
        <v>0.2387183908045977</v>
      </c>
      <c r="Q522" s="33"/>
      <c r="S522" s="117">
        <f t="shared" si="293"/>
        <v>128</v>
      </c>
      <c r="T522" s="118">
        <f t="shared" si="307"/>
        <v>9352755</v>
      </c>
      <c r="U522" s="151" t="s">
        <v>1190</v>
      </c>
      <c r="V522" s="152">
        <v>33</v>
      </c>
      <c r="W522" s="6">
        <v>19200</v>
      </c>
      <c r="Y522" s="302">
        <f t="shared" si="294"/>
        <v>508799</v>
      </c>
      <c r="Z522" s="302"/>
      <c r="AA522" s="169">
        <f t="shared" si="284"/>
        <v>0.98</v>
      </c>
      <c r="AB522" s="168">
        <f t="shared" si="295"/>
        <v>2.5945412628562536E-2</v>
      </c>
      <c r="AC522" s="209">
        <f t="shared" si="297"/>
        <v>522000</v>
      </c>
      <c r="AD522" s="151" t="s">
        <v>1190</v>
      </c>
      <c r="AE522" s="205">
        <v>33</v>
      </c>
      <c r="AF522" s="206">
        <v>20503</v>
      </c>
      <c r="AG522" s="136">
        <f t="shared" si="291"/>
        <v>0.19</v>
      </c>
      <c r="AH522" s="168">
        <f t="shared" si="299"/>
        <v>6.7864583333333339E-2</v>
      </c>
      <c r="AI522" s="212">
        <f t="shared" si="300"/>
        <v>2.5945412628562536E-2</v>
      </c>
      <c r="AJ522" s="212">
        <f t="shared" si="271"/>
        <v>-4.1919170704770803E-2</v>
      </c>
    </row>
    <row r="523" spans="1:36" ht="12.95" customHeight="1" x14ac:dyDescent="0.2">
      <c r="A523" s="105">
        <v>0.1</v>
      </c>
      <c r="B523" s="106">
        <f t="shared" ref="B523:B586" si="308">AC523</f>
        <v>522000</v>
      </c>
      <c r="C523" s="28">
        <v>9352756</v>
      </c>
      <c r="D523" s="108">
        <f t="shared" si="296"/>
        <v>511500</v>
      </c>
      <c r="E523" s="29" t="s">
        <v>315</v>
      </c>
      <c r="F523" s="30" t="s">
        <v>93</v>
      </c>
      <c r="G523" s="43">
        <v>33</v>
      </c>
      <c r="H523" s="60">
        <v>0.19</v>
      </c>
      <c r="I523" s="46">
        <v>17700</v>
      </c>
      <c r="J523" s="53">
        <f t="shared" si="301"/>
        <v>0</v>
      </c>
      <c r="K523" s="56">
        <f t="shared" si="302"/>
        <v>0</v>
      </c>
      <c r="L523" s="57">
        <f t="shared" si="303"/>
        <v>0</v>
      </c>
      <c r="M523" s="58">
        <f t="shared" si="304"/>
        <v>113.5</v>
      </c>
      <c r="N523" s="38">
        <f t="shared" si="298"/>
        <v>397389</v>
      </c>
      <c r="O523" s="63">
        <f t="shared" si="305"/>
        <v>124611</v>
      </c>
      <c r="P523" s="64">
        <f t="shared" si="306"/>
        <v>0.2387183908045977</v>
      </c>
      <c r="Q523" s="33"/>
      <c r="S523" s="117">
        <f t="shared" si="293"/>
        <v>128</v>
      </c>
      <c r="T523" s="118">
        <f t="shared" si="307"/>
        <v>9352756</v>
      </c>
      <c r="U523" s="151" t="s">
        <v>1191</v>
      </c>
      <c r="V523" s="152">
        <v>33</v>
      </c>
      <c r="W523" s="6">
        <v>19200</v>
      </c>
      <c r="Y523" s="302">
        <f t="shared" si="294"/>
        <v>508799</v>
      </c>
      <c r="Z523" s="302"/>
      <c r="AA523" s="169">
        <f t="shared" si="284"/>
        <v>0.98</v>
      </c>
      <c r="AB523" s="168">
        <f t="shared" si="295"/>
        <v>2.5945412628562536E-2</v>
      </c>
      <c r="AC523" s="209">
        <f t="shared" si="297"/>
        <v>522000</v>
      </c>
      <c r="AD523" s="151" t="s">
        <v>1191</v>
      </c>
      <c r="AE523" s="205">
        <v>33</v>
      </c>
      <c r="AF523" s="206">
        <v>20503</v>
      </c>
      <c r="AG523" s="136">
        <f t="shared" si="291"/>
        <v>0.19</v>
      </c>
      <c r="AH523" s="168">
        <f t="shared" si="299"/>
        <v>6.7864583333333339E-2</v>
      </c>
      <c r="AI523" s="212">
        <f t="shared" si="300"/>
        <v>2.5945412628562536E-2</v>
      </c>
      <c r="AJ523" s="212">
        <f t="shared" ref="AJ523:AJ586" si="309">AI523-AH523</f>
        <v>-4.1919170704770803E-2</v>
      </c>
    </row>
    <row r="524" spans="1:36" ht="12.95" customHeight="1" x14ac:dyDescent="0.2">
      <c r="A524" s="105">
        <v>0.1</v>
      </c>
      <c r="B524" s="106">
        <f t="shared" si="308"/>
        <v>654000</v>
      </c>
      <c r="C524" s="28">
        <v>9352790</v>
      </c>
      <c r="D524" s="108">
        <f t="shared" si="296"/>
        <v>640900</v>
      </c>
      <c r="E524" s="29" t="s">
        <v>316</v>
      </c>
      <c r="F524" s="30" t="s">
        <v>94</v>
      </c>
      <c r="G524" s="43">
        <v>33</v>
      </c>
      <c r="H524" s="60">
        <v>0.19</v>
      </c>
      <c r="I524" s="46">
        <v>22000</v>
      </c>
      <c r="J524" s="53">
        <f t="shared" si="301"/>
        <v>0</v>
      </c>
      <c r="K524" s="56">
        <f t="shared" si="302"/>
        <v>0</v>
      </c>
      <c r="L524" s="57">
        <f t="shared" si="303"/>
        <v>0</v>
      </c>
      <c r="M524" s="58">
        <f t="shared" si="304"/>
        <v>135</v>
      </c>
      <c r="N524" s="38">
        <f t="shared" si="298"/>
        <v>493763</v>
      </c>
      <c r="O524" s="63">
        <f t="shared" si="305"/>
        <v>160237</v>
      </c>
      <c r="P524" s="64">
        <f t="shared" si="306"/>
        <v>0.24501070336391437</v>
      </c>
      <c r="Q524" s="33"/>
      <c r="S524" s="117">
        <f t="shared" si="293"/>
        <v>39</v>
      </c>
      <c r="T524" s="118">
        <f t="shared" si="307"/>
        <v>9352790</v>
      </c>
      <c r="U524" s="151" t="s">
        <v>1192</v>
      </c>
      <c r="V524" s="152">
        <v>33</v>
      </c>
      <c r="W524" s="6">
        <v>23930</v>
      </c>
      <c r="Y524" s="302">
        <f t="shared" si="294"/>
        <v>634144</v>
      </c>
      <c r="Z524" s="302"/>
      <c r="AA524" s="169">
        <f t="shared" si="284"/>
        <v>0.98</v>
      </c>
      <c r="AB524" s="168">
        <f t="shared" si="295"/>
        <v>3.1311500227077849E-2</v>
      </c>
      <c r="AC524" s="209">
        <f t="shared" si="297"/>
        <v>654000</v>
      </c>
      <c r="AD524" s="151" t="s">
        <v>1192</v>
      </c>
      <c r="AE524" s="205">
        <v>33</v>
      </c>
      <c r="AF524" s="206">
        <v>25654</v>
      </c>
      <c r="AG524" s="136">
        <f t="shared" si="291"/>
        <v>0.19</v>
      </c>
      <c r="AH524" s="168">
        <f t="shared" si="299"/>
        <v>7.2043460091934852E-2</v>
      </c>
      <c r="AI524" s="212">
        <f t="shared" si="300"/>
        <v>3.1311500227077849E-2</v>
      </c>
      <c r="AJ524" s="212">
        <f t="shared" si="309"/>
        <v>-4.0731959864857004E-2</v>
      </c>
    </row>
    <row r="525" spans="1:36" ht="12.95" customHeight="1" x14ac:dyDescent="0.2">
      <c r="A525" s="105">
        <v>0.1</v>
      </c>
      <c r="B525" s="106">
        <f t="shared" si="308"/>
        <v>654000</v>
      </c>
      <c r="C525" s="28">
        <v>9352791</v>
      </c>
      <c r="D525" s="108">
        <f t="shared" si="296"/>
        <v>640900</v>
      </c>
      <c r="E525" s="29" t="s">
        <v>317</v>
      </c>
      <c r="F525" s="30" t="s">
        <v>95</v>
      </c>
      <c r="G525" s="43">
        <v>33</v>
      </c>
      <c r="H525" s="60">
        <v>0.19</v>
      </c>
      <c r="I525" s="46">
        <v>22000</v>
      </c>
      <c r="J525" s="53">
        <f t="shared" si="301"/>
        <v>0</v>
      </c>
      <c r="K525" s="56">
        <f t="shared" si="302"/>
        <v>0</v>
      </c>
      <c r="L525" s="57">
        <f t="shared" si="303"/>
        <v>0</v>
      </c>
      <c r="M525" s="58">
        <f t="shared" si="304"/>
        <v>135</v>
      </c>
      <c r="N525" s="38">
        <f t="shared" si="298"/>
        <v>493763</v>
      </c>
      <c r="O525" s="63">
        <f t="shared" si="305"/>
        <v>160237</v>
      </c>
      <c r="P525" s="64">
        <f t="shared" si="306"/>
        <v>0.24501070336391437</v>
      </c>
      <c r="Q525" s="33"/>
      <c r="S525" s="117">
        <f t="shared" si="293"/>
        <v>39</v>
      </c>
      <c r="T525" s="118">
        <f t="shared" si="307"/>
        <v>9352791</v>
      </c>
      <c r="U525" s="151" t="s">
        <v>1193</v>
      </c>
      <c r="V525" s="152">
        <v>33</v>
      </c>
      <c r="W525" s="6">
        <v>23930</v>
      </c>
      <c r="Y525" s="302">
        <f t="shared" si="294"/>
        <v>634144</v>
      </c>
      <c r="Z525" s="302"/>
      <c r="AA525" s="169">
        <f t="shared" si="284"/>
        <v>0.98</v>
      </c>
      <c r="AB525" s="168">
        <f t="shared" si="295"/>
        <v>3.1311500227077849E-2</v>
      </c>
      <c r="AC525" s="209">
        <f t="shared" si="297"/>
        <v>654000</v>
      </c>
      <c r="AD525" s="151" t="s">
        <v>1193</v>
      </c>
      <c r="AE525" s="205">
        <v>33</v>
      </c>
      <c r="AF525" s="206">
        <v>25654</v>
      </c>
      <c r="AG525" s="136">
        <f t="shared" si="291"/>
        <v>0.19</v>
      </c>
      <c r="AH525" s="168">
        <f t="shared" si="299"/>
        <v>7.2043460091934852E-2</v>
      </c>
      <c r="AI525" s="212">
        <f t="shared" si="300"/>
        <v>3.1311500227077849E-2</v>
      </c>
      <c r="AJ525" s="212">
        <f t="shared" si="309"/>
        <v>-4.0731959864857004E-2</v>
      </c>
    </row>
    <row r="526" spans="1:36" ht="12.95" customHeight="1" x14ac:dyDescent="0.2">
      <c r="A526" s="105">
        <v>0.1</v>
      </c>
      <c r="B526" s="106">
        <f t="shared" si="308"/>
        <v>849000</v>
      </c>
      <c r="C526" s="28">
        <v>9352793</v>
      </c>
      <c r="D526" s="108">
        <f t="shared" si="296"/>
        <v>832000</v>
      </c>
      <c r="E526" s="29" t="s">
        <v>318</v>
      </c>
      <c r="F526" s="30" t="s">
        <v>96</v>
      </c>
      <c r="G526" s="43">
        <v>33</v>
      </c>
      <c r="H526" s="60">
        <v>0.19</v>
      </c>
      <c r="I526" s="46">
        <v>28000</v>
      </c>
      <c r="J526" s="53">
        <f t="shared" si="301"/>
        <v>0</v>
      </c>
      <c r="K526" s="56">
        <f t="shared" si="302"/>
        <v>0</v>
      </c>
      <c r="L526" s="57">
        <f t="shared" si="303"/>
        <v>0</v>
      </c>
      <c r="M526" s="58">
        <f t="shared" si="304"/>
        <v>165</v>
      </c>
      <c r="N526" s="38">
        <f t="shared" si="298"/>
        <v>628238</v>
      </c>
      <c r="O526" s="63">
        <f t="shared" si="305"/>
        <v>220762</v>
      </c>
      <c r="P526" s="64">
        <f t="shared" si="306"/>
        <v>0.26002591283863369</v>
      </c>
      <c r="Q526" s="33"/>
      <c r="S526" s="117" t="e">
        <f>T526-#REF!</f>
        <v>#REF!</v>
      </c>
      <c r="T526" s="118">
        <f t="shared" si="307"/>
        <v>9352793</v>
      </c>
      <c r="U526" s="151" t="s">
        <v>1465</v>
      </c>
      <c r="V526" s="152">
        <v>33</v>
      </c>
      <c r="W526" s="6">
        <v>31000</v>
      </c>
      <c r="Y526" s="302">
        <f t="shared" si="294"/>
        <v>821499</v>
      </c>
      <c r="Z526" s="302"/>
      <c r="AA526" s="169">
        <f t="shared" si="284"/>
        <v>0.98</v>
      </c>
      <c r="AB526" s="168">
        <f t="shared" si="295"/>
        <v>3.3476608005609254E-2</v>
      </c>
      <c r="AC526" s="209">
        <f t="shared" si="297"/>
        <v>849000</v>
      </c>
      <c r="AD526" s="151" t="s">
        <v>1465</v>
      </c>
      <c r="AE526" s="205">
        <v>33</v>
      </c>
      <c r="AF526" s="206">
        <v>33330</v>
      </c>
      <c r="AG526" s="136">
        <f t="shared" si="291"/>
        <v>0.19</v>
      </c>
      <c r="AH526" s="168">
        <f t="shared" si="299"/>
        <v>7.5161290322580676E-2</v>
      </c>
      <c r="AI526" s="212">
        <f t="shared" si="300"/>
        <v>3.3476608005609254E-2</v>
      </c>
      <c r="AJ526" s="212">
        <f t="shared" si="309"/>
        <v>-4.1684682316971422E-2</v>
      </c>
    </row>
    <row r="527" spans="1:36" ht="12.95" customHeight="1" x14ac:dyDescent="0.2">
      <c r="A527" s="105">
        <v>0.1</v>
      </c>
      <c r="B527" s="106">
        <f t="shared" si="308"/>
        <v>762000</v>
      </c>
      <c r="C527" s="28" t="s">
        <v>1466</v>
      </c>
      <c r="D527" s="108">
        <f t="shared" si="296"/>
        <v>746700</v>
      </c>
      <c r="E527" s="29" t="s">
        <v>319</v>
      </c>
      <c r="F527" s="30" t="s">
        <v>137</v>
      </c>
      <c r="G527" s="43">
        <v>33</v>
      </c>
      <c r="H527" s="60">
        <v>0.19</v>
      </c>
      <c r="I527" s="46">
        <v>25200</v>
      </c>
      <c r="J527" s="53">
        <f t="shared" si="301"/>
        <v>0</v>
      </c>
      <c r="K527" s="56">
        <f t="shared" si="302"/>
        <v>0</v>
      </c>
      <c r="L527" s="57">
        <f t="shared" si="303"/>
        <v>0</v>
      </c>
      <c r="M527" s="58">
        <f t="shared" si="304"/>
        <v>151</v>
      </c>
      <c r="N527" s="38">
        <f t="shared" si="298"/>
        <v>565483</v>
      </c>
      <c r="O527" s="63">
        <f t="shared" si="305"/>
        <v>196517</v>
      </c>
      <c r="P527" s="64">
        <f t="shared" si="306"/>
        <v>0.25789632545931757</v>
      </c>
      <c r="Q527" s="33"/>
      <c r="S527" s="117"/>
      <c r="T527" s="118" t="str">
        <f t="shared" si="307"/>
        <v>9 352 795N</v>
      </c>
      <c r="U527" s="151" t="s">
        <v>211</v>
      </c>
      <c r="V527" s="152">
        <v>33</v>
      </c>
      <c r="W527" s="6">
        <v>27500</v>
      </c>
      <c r="Y527" s="302">
        <f t="shared" si="294"/>
        <v>728749</v>
      </c>
      <c r="Z527" s="302"/>
      <c r="AA527" s="169">
        <f t="shared" si="284"/>
        <v>0.98</v>
      </c>
      <c r="AB527" s="168">
        <f t="shared" si="295"/>
        <v>4.5627506864503342E-2</v>
      </c>
      <c r="AC527" s="209">
        <f t="shared" si="297"/>
        <v>762000</v>
      </c>
      <c r="AD527" s="151" t="s">
        <v>211</v>
      </c>
      <c r="AE527" s="205">
        <v>33</v>
      </c>
      <c r="AF527" s="206">
        <v>29896</v>
      </c>
      <c r="AG527" s="136">
        <f t="shared" si="291"/>
        <v>0.19</v>
      </c>
      <c r="AH527" s="168">
        <f t="shared" si="299"/>
        <v>8.712727272727272E-2</v>
      </c>
      <c r="AI527" s="212">
        <f t="shared" si="300"/>
        <v>4.5627506864503342E-2</v>
      </c>
      <c r="AJ527" s="212">
        <f t="shared" si="309"/>
        <v>-4.1499765862769378E-2</v>
      </c>
    </row>
    <row r="528" spans="1:36" ht="12.95" customHeight="1" thickBot="1" x14ac:dyDescent="0.25">
      <c r="A528" s="105">
        <v>0.1</v>
      </c>
      <c r="B528" s="106">
        <f t="shared" si="308"/>
        <v>762000</v>
      </c>
      <c r="C528" s="85" t="s">
        <v>1467</v>
      </c>
      <c r="D528" s="111">
        <f t="shared" si="296"/>
        <v>746700</v>
      </c>
      <c r="E528" s="86" t="s">
        <v>320</v>
      </c>
      <c r="F528" s="87" t="s">
        <v>138</v>
      </c>
      <c r="G528" s="43">
        <v>33</v>
      </c>
      <c r="H528" s="60">
        <v>0.19</v>
      </c>
      <c r="I528" s="46">
        <v>25200</v>
      </c>
      <c r="J528" s="53">
        <f t="shared" si="301"/>
        <v>0</v>
      </c>
      <c r="K528" s="56">
        <f t="shared" si="302"/>
        <v>0</v>
      </c>
      <c r="L528" s="57">
        <f t="shared" si="303"/>
        <v>0</v>
      </c>
      <c r="M528" s="58">
        <f t="shared" si="304"/>
        <v>151</v>
      </c>
      <c r="N528" s="38">
        <f t="shared" si="298"/>
        <v>565483</v>
      </c>
      <c r="O528" s="63">
        <f t="shared" si="305"/>
        <v>196517</v>
      </c>
      <c r="P528" s="64">
        <f t="shared" si="306"/>
        <v>0.25789632545931757</v>
      </c>
      <c r="Q528" s="33"/>
      <c r="S528" s="117"/>
      <c r="T528" s="118" t="str">
        <f t="shared" si="307"/>
        <v>9 352 796N</v>
      </c>
      <c r="U528" s="151" t="s">
        <v>212</v>
      </c>
      <c r="V528" s="152">
        <v>33</v>
      </c>
      <c r="W528" s="6">
        <v>27500</v>
      </c>
      <c r="Y528" s="302">
        <f t="shared" si="294"/>
        <v>728749</v>
      </c>
      <c r="Z528" s="302"/>
      <c r="AA528" s="169">
        <f t="shared" si="284"/>
        <v>0.98</v>
      </c>
      <c r="AB528" s="168">
        <f t="shared" si="295"/>
        <v>4.5627506864503342E-2</v>
      </c>
      <c r="AC528" s="209">
        <f t="shared" si="297"/>
        <v>762000</v>
      </c>
      <c r="AD528" s="151" t="s">
        <v>212</v>
      </c>
      <c r="AE528" s="205">
        <v>33</v>
      </c>
      <c r="AF528" s="206">
        <v>29896</v>
      </c>
      <c r="AG528" s="136">
        <f t="shared" si="291"/>
        <v>0.19</v>
      </c>
      <c r="AH528" s="168">
        <f t="shared" si="299"/>
        <v>8.712727272727272E-2</v>
      </c>
      <c r="AI528" s="212">
        <f t="shared" si="300"/>
        <v>4.5627506864503342E-2</v>
      </c>
      <c r="AJ528" s="212">
        <f t="shared" si="309"/>
        <v>-4.1499765862769378E-2</v>
      </c>
    </row>
    <row r="529" spans="1:36" ht="12.95" customHeight="1" x14ac:dyDescent="0.2">
      <c r="A529" s="105">
        <v>0.1</v>
      </c>
      <c r="B529" s="106">
        <f t="shared" si="308"/>
        <v>120000</v>
      </c>
      <c r="C529" s="81">
        <v>9400330</v>
      </c>
      <c r="D529" s="112">
        <f t="shared" si="296"/>
        <v>117500</v>
      </c>
      <c r="E529" s="99" t="s">
        <v>271</v>
      </c>
      <c r="F529" s="97" t="s">
        <v>272</v>
      </c>
      <c r="G529" s="43">
        <v>32</v>
      </c>
      <c r="H529" s="60">
        <v>0.24</v>
      </c>
      <c r="I529" s="46">
        <v>4090</v>
      </c>
      <c r="J529" s="53">
        <f t="shared" si="301"/>
        <v>0</v>
      </c>
      <c r="K529" s="56">
        <f t="shared" si="302"/>
        <v>0</v>
      </c>
      <c r="L529" s="57">
        <f t="shared" si="303"/>
        <v>0</v>
      </c>
      <c r="M529" s="58">
        <f t="shared" si="304"/>
        <v>45.45</v>
      </c>
      <c r="N529" s="38">
        <f t="shared" si="298"/>
        <v>86731</v>
      </c>
      <c r="O529" s="63">
        <f t="shared" si="305"/>
        <v>33269</v>
      </c>
      <c r="P529" s="64">
        <f t="shared" si="306"/>
        <v>0.27724166666666666</v>
      </c>
      <c r="Q529" s="33"/>
      <c r="S529" s="117" t="e">
        <f>T529-#REF!</f>
        <v>#REF!</v>
      </c>
      <c r="T529" s="118">
        <f t="shared" si="307"/>
        <v>9400330</v>
      </c>
      <c r="U529" s="151" t="s">
        <v>1194</v>
      </c>
      <c r="V529" s="152">
        <v>32</v>
      </c>
      <c r="W529" s="6">
        <v>4420</v>
      </c>
      <c r="Y529" s="302">
        <f t="shared" si="294"/>
        <v>117129</v>
      </c>
      <c r="Z529" s="302"/>
      <c r="AA529" s="169">
        <v>1</v>
      </c>
      <c r="AB529" s="168">
        <f t="shared" si="295"/>
        <v>2.4511436108905604E-2</v>
      </c>
      <c r="AC529" s="209">
        <f t="shared" si="297"/>
        <v>120000</v>
      </c>
      <c r="AD529" s="151" t="s">
        <v>1194</v>
      </c>
      <c r="AE529" s="205">
        <v>32</v>
      </c>
      <c r="AF529" s="206">
        <v>4717</v>
      </c>
      <c r="AG529" s="136">
        <v>0.24</v>
      </c>
      <c r="AH529" s="168">
        <f t="shared" si="299"/>
        <v>6.719457013574659E-2</v>
      </c>
      <c r="AI529" s="212">
        <f t="shared" si="300"/>
        <v>2.4511436108905604E-2</v>
      </c>
      <c r="AJ529" s="212">
        <f t="shared" si="309"/>
        <v>-4.2683134026840985E-2</v>
      </c>
    </row>
    <row r="530" spans="1:36" ht="12.95" customHeight="1" x14ac:dyDescent="0.2">
      <c r="A530" s="105">
        <v>0.1</v>
      </c>
      <c r="B530" s="106">
        <f t="shared" si="308"/>
        <v>140000</v>
      </c>
      <c r="C530" s="28">
        <v>9400331</v>
      </c>
      <c r="D530" s="108">
        <f t="shared" si="296"/>
        <v>137100</v>
      </c>
      <c r="E530" s="29" t="s">
        <v>273</v>
      </c>
      <c r="F530" s="30" t="s">
        <v>274</v>
      </c>
      <c r="G530" s="43">
        <v>32</v>
      </c>
      <c r="H530" s="60">
        <v>0.24</v>
      </c>
      <c r="I530" s="46">
        <v>4780</v>
      </c>
      <c r="J530" s="53">
        <f t="shared" si="301"/>
        <v>0</v>
      </c>
      <c r="K530" s="56">
        <f t="shared" si="302"/>
        <v>0</v>
      </c>
      <c r="L530" s="57">
        <f t="shared" si="303"/>
        <v>0</v>
      </c>
      <c r="M530" s="58">
        <f t="shared" si="304"/>
        <v>48.9</v>
      </c>
      <c r="N530" s="38">
        <f t="shared" si="298"/>
        <v>101247</v>
      </c>
      <c r="O530" s="63">
        <f t="shared" si="305"/>
        <v>38753</v>
      </c>
      <c r="P530" s="64">
        <f t="shared" si="306"/>
        <v>0.27680714285714286</v>
      </c>
      <c r="Q530" s="33"/>
      <c r="S530" s="117">
        <f>T530-AD523</f>
        <v>47575</v>
      </c>
      <c r="T530" s="118">
        <f t="shared" si="307"/>
        <v>9400331</v>
      </c>
      <c r="U530" s="151" t="s">
        <v>1195</v>
      </c>
      <c r="V530" s="152">
        <v>32</v>
      </c>
      <c r="W530" s="6">
        <v>5155</v>
      </c>
      <c r="Y530" s="302">
        <f t="shared" si="294"/>
        <v>136607</v>
      </c>
      <c r="Z530" s="302"/>
      <c r="AA530" s="169">
        <f t="shared" si="284"/>
        <v>1</v>
      </c>
      <c r="AB530" s="168">
        <f t="shared" si="295"/>
        <v>2.4837673032860774E-2</v>
      </c>
      <c r="AC530" s="209">
        <f t="shared" si="297"/>
        <v>140000</v>
      </c>
      <c r="AD530" s="151" t="s">
        <v>1195</v>
      </c>
      <c r="AE530" s="205">
        <v>32</v>
      </c>
      <c r="AF530" s="206">
        <v>5499</v>
      </c>
      <c r="AG530" s="136">
        <f t="shared" si="291"/>
        <v>0.24</v>
      </c>
      <c r="AH530" s="168">
        <f t="shared" si="299"/>
        <v>6.6731328806983514E-2</v>
      </c>
      <c r="AI530" s="212">
        <f t="shared" si="300"/>
        <v>2.4837673032860774E-2</v>
      </c>
      <c r="AJ530" s="212">
        <f t="shared" si="309"/>
        <v>-4.189365577412274E-2</v>
      </c>
    </row>
    <row r="531" spans="1:36" ht="12.95" customHeight="1" x14ac:dyDescent="0.2">
      <c r="A531" s="105">
        <v>0.1</v>
      </c>
      <c r="B531" s="106">
        <f t="shared" si="308"/>
        <v>140000</v>
      </c>
      <c r="C531" s="28">
        <v>9400340</v>
      </c>
      <c r="D531" s="108">
        <f t="shared" si="296"/>
        <v>137100</v>
      </c>
      <c r="E531" s="29" t="s">
        <v>275</v>
      </c>
      <c r="F531" s="30" t="s">
        <v>276</v>
      </c>
      <c r="G531" s="43">
        <v>32</v>
      </c>
      <c r="H531" s="60">
        <v>0.24</v>
      </c>
      <c r="I531" s="46">
        <v>4790</v>
      </c>
      <c r="J531" s="53">
        <f t="shared" si="301"/>
        <v>0</v>
      </c>
      <c r="K531" s="56">
        <f t="shared" si="302"/>
        <v>0</v>
      </c>
      <c r="L531" s="57">
        <f t="shared" si="303"/>
        <v>0</v>
      </c>
      <c r="M531" s="58">
        <f t="shared" si="304"/>
        <v>48.95</v>
      </c>
      <c r="N531" s="38">
        <f t="shared" si="298"/>
        <v>101458</v>
      </c>
      <c r="O531" s="63">
        <f t="shared" si="305"/>
        <v>38542</v>
      </c>
      <c r="P531" s="64">
        <f t="shared" si="306"/>
        <v>0.27529999999999999</v>
      </c>
      <c r="Q531" s="33"/>
      <c r="S531" s="117">
        <f t="shared" ref="S531:S535" si="310">T531-AD530</f>
        <v>9</v>
      </c>
      <c r="T531" s="118">
        <f t="shared" si="307"/>
        <v>9400340</v>
      </c>
      <c r="U531" s="151" t="s">
        <v>1196</v>
      </c>
      <c r="V531" s="152">
        <v>32</v>
      </c>
      <c r="W531" s="6">
        <v>5165</v>
      </c>
      <c r="Y531" s="302">
        <f t="shared" si="294"/>
        <v>136872</v>
      </c>
      <c r="Z531" s="302"/>
      <c r="AA531" s="169">
        <f t="shared" si="284"/>
        <v>1</v>
      </c>
      <c r="AB531" s="168">
        <f t="shared" si="295"/>
        <v>2.2853468934479038E-2</v>
      </c>
      <c r="AC531" s="209">
        <f t="shared" si="297"/>
        <v>140000</v>
      </c>
      <c r="AD531" s="151" t="s">
        <v>1196</v>
      </c>
      <c r="AE531" s="205">
        <v>32</v>
      </c>
      <c r="AF531" s="206">
        <v>5510</v>
      </c>
      <c r="AG531" s="136">
        <f t="shared" si="291"/>
        <v>0.24</v>
      </c>
      <c r="AH531" s="168">
        <f t="shared" si="299"/>
        <v>6.6795740561471417E-2</v>
      </c>
      <c r="AI531" s="212">
        <f t="shared" si="300"/>
        <v>2.2853468934479038E-2</v>
      </c>
      <c r="AJ531" s="212">
        <f t="shared" si="309"/>
        <v>-4.394227162699238E-2</v>
      </c>
    </row>
    <row r="532" spans="1:36" ht="12.95" customHeight="1" thickBot="1" x14ac:dyDescent="0.25">
      <c r="A532" s="121">
        <f t="shared" ref="A532:A559" si="311">IF(H527&lt;19%,0.05,0.1)</f>
        <v>0.1</v>
      </c>
      <c r="B532" s="106">
        <f t="shared" si="308"/>
        <v>160000</v>
      </c>
      <c r="C532" s="80">
        <v>9400341</v>
      </c>
      <c r="D532" s="109">
        <f t="shared" si="296"/>
        <v>156700</v>
      </c>
      <c r="E532" s="100" t="s">
        <v>277</v>
      </c>
      <c r="F532" s="98" t="s">
        <v>278</v>
      </c>
      <c r="G532" s="43">
        <v>32</v>
      </c>
      <c r="H532" s="60">
        <v>0.24</v>
      </c>
      <c r="I532" s="46">
        <v>5470</v>
      </c>
      <c r="J532" s="53">
        <f t="shared" si="301"/>
        <v>0</v>
      </c>
      <c r="K532" s="56">
        <f t="shared" si="302"/>
        <v>0</v>
      </c>
      <c r="L532" s="57">
        <f t="shared" si="303"/>
        <v>0</v>
      </c>
      <c r="M532" s="58">
        <f t="shared" si="304"/>
        <v>52.35</v>
      </c>
      <c r="N532" s="38">
        <f t="shared" si="298"/>
        <v>115763</v>
      </c>
      <c r="O532" s="63">
        <f t="shared" si="305"/>
        <v>44237</v>
      </c>
      <c r="P532" s="64">
        <f t="shared" si="306"/>
        <v>0.27648125000000001</v>
      </c>
      <c r="Q532" s="33"/>
      <c r="S532" s="117">
        <f t="shared" si="310"/>
        <v>1</v>
      </c>
      <c r="T532" s="118">
        <f t="shared" si="307"/>
        <v>9400341</v>
      </c>
      <c r="U532" s="151" t="s">
        <v>1197</v>
      </c>
      <c r="V532" s="152">
        <v>32</v>
      </c>
      <c r="W532" s="6">
        <v>5890</v>
      </c>
      <c r="Y532" s="302">
        <f t="shared" si="294"/>
        <v>156084</v>
      </c>
      <c r="Z532" s="302"/>
      <c r="AA532" s="169">
        <f t="shared" si="284"/>
        <v>1</v>
      </c>
      <c r="AB532" s="168">
        <f t="shared" si="295"/>
        <v>2.5089054611619366E-2</v>
      </c>
      <c r="AC532" s="209">
        <f t="shared" si="297"/>
        <v>160000</v>
      </c>
      <c r="AD532" s="151" t="s">
        <v>1197</v>
      </c>
      <c r="AE532" s="205">
        <v>32</v>
      </c>
      <c r="AF532" s="206">
        <v>6282</v>
      </c>
      <c r="AG532" s="136">
        <f t="shared" si="291"/>
        <v>0.24</v>
      </c>
      <c r="AH532" s="168">
        <f t="shared" si="299"/>
        <v>6.655348047538201E-2</v>
      </c>
      <c r="AI532" s="212">
        <f t="shared" si="300"/>
        <v>2.5089054611619366E-2</v>
      </c>
      <c r="AJ532" s="212">
        <f t="shared" si="309"/>
        <v>-4.1464425863762644E-2</v>
      </c>
    </row>
    <row r="533" spans="1:36" ht="12.95" customHeight="1" x14ac:dyDescent="0.2">
      <c r="A533" s="122">
        <v>0.05</v>
      </c>
      <c r="B533" s="106">
        <f t="shared" si="308"/>
        <v>240000</v>
      </c>
      <c r="C533" s="82">
        <v>9420300</v>
      </c>
      <c r="D533" s="110">
        <f t="shared" si="296"/>
        <v>235100</v>
      </c>
      <c r="E533" s="83" t="s">
        <v>321</v>
      </c>
      <c r="F533" s="84" t="s">
        <v>506</v>
      </c>
      <c r="G533" s="43" t="s">
        <v>324</v>
      </c>
      <c r="H533" s="73">
        <v>0.12</v>
      </c>
      <c r="I533" s="46">
        <v>8450</v>
      </c>
      <c r="J533" s="75">
        <v>75</v>
      </c>
      <c r="K533" s="56">
        <f t="shared" si="302"/>
        <v>0</v>
      </c>
      <c r="L533" s="57">
        <f t="shared" si="303"/>
        <v>0</v>
      </c>
      <c r="M533" s="58">
        <f>IF(J533&gt;0,(I533/200),(25+I533/200))</f>
        <v>42.25</v>
      </c>
      <c r="N533" s="38">
        <f t="shared" si="298"/>
        <v>207715</v>
      </c>
      <c r="O533" s="63">
        <f t="shared" si="305"/>
        <v>32285</v>
      </c>
      <c r="P533" s="64">
        <f t="shared" si="306"/>
        <v>0.13452083333333334</v>
      </c>
      <c r="Q533" s="33" t="s">
        <v>626</v>
      </c>
      <c r="S533" s="117">
        <f>T533-AD524</f>
        <v>67510</v>
      </c>
      <c r="T533" s="118">
        <f t="shared" si="307"/>
        <v>9420300</v>
      </c>
      <c r="U533" s="151" t="s">
        <v>1198</v>
      </c>
      <c r="V533" s="152" t="s">
        <v>324</v>
      </c>
      <c r="W533" s="6">
        <v>8650</v>
      </c>
      <c r="Y533" s="302">
        <f t="shared" si="294"/>
        <v>229224</v>
      </c>
      <c r="Z533" s="302"/>
      <c r="AA533" s="169">
        <f t="shared" si="284"/>
        <v>1</v>
      </c>
      <c r="AB533" s="168">
        <f t="shared" si="295"/>
        <v>4.7010784211077405E-2</v>
      </c>
      <c r="AC533" s="209">
        <f>CEILING((AF533*$AD$9),30000)-0</f>
        <v>240000</v>
      </c>
      <c r="AD533" s="151" t="s">
        <v>1198</v>
      </c>
      <c r="AE533" s="205" t="s">
        <v>324</v>
      </c>
      <c r="AF533" s="206">
        <v>9191</v>
      </c>
      <c r="AG533" s="137">
        <v>0.12</v>
      </c>
      <c r="AH533" s="168">
        <f t="shared" si="299"/>
        <v>6.2543352601156066E-2</v>
      </c>
      <c r="AI533" s="212">
        <f t="shared" si="300"/>
        <v>4.7010784211077405E-2</v>
      </c>
      <c r="AJ533" s="212">
        <f t="shared" si="309"/>
        <v>-1.553256839007866E-2</v>
      </c>
    </row>
    <row r="534" spans="1:36" ht="12.95" customHeight="1" x14ac:dyDescent="0.2">
      <c r="A534" s="105">
        <v>0.05</v>
      </c>
      <c r="B534" s="106">
        <f t="shared" si="308"/>
        <v>360000</v>
      </c>
      <c r="C534" s="28">
        <v>9420401</v>
      </c>
      <c r="D534" s="108">
        <f t="shared" si="296"/>
        <v>352700</v>
      </c>
      <c r="E534" s="29" t="s">
        <v>322</v>
      </c>
      <c r="F534" s="30" t="s">
        <v>507</v>
      </c>
      <c r="G534" s="43" t="s">
        <v>324</v>
      </c>
      <c r="H534" s="73">
        <v>0.12</v>
      </c>
      <c r="I534" s="46">
        <v>12500</v>
      </c>
      <c r="J534" s="75">
        <v>75</v>
      </c>
      <c r="K534" s="56">
        <f t="shared" si="302"/>
        <v>0</v>
      </c>
      <c r="L534" s="57">
        <f t="shared" si="303"/>
        <v>0</v>
      </c>
      <c r="M534" s="58">
        <f t="shared" ref="M534:M538" si="312">IF(J534&gt;0,(I534/200),(25+I534/200))</f>
        <v>62.5</v>
      </c>
      <c r="N534" s="38">
        <f t="shared" si="298"/>
        <v>306282</v>
      </c>
      <c r="O534" s="63">
        <f t="shared" si="305"/>
        <v>53718</v>
      </c>
      <c r="P534" s="64">
        <f t="shared" si="306"/>
        <v>0.14921666666666666</v>
      </c>
      <c r="Q534" s="33" t="s">
        <v>626</v>
      </c>
      <c r="S534" s="117">
        <f t="shared" si="310"/>
        <v>101</v>
      </c>
      <c r="T534" s="118">
        <f t="shared" si="307"/>
        <v>9420401</v>
      </c>
      <c r="U534" s="151" t="s">
        <v>1199</v>
      </c>
      <c r="V534" s="152" t="s">
        <v>324</v>
      </c>
      <c r="W534" s="6">
        <v>12800</v>
      </c>
      <c r="Y534" s="302">
        <f t="shared" si="294"/>
        <v>339199</v>
      </c>
      <c r="Z534" s="302"/>
      <c r="AA534" s="169">
        <f t="shared" si="284"/>
        <v>1</v>
      </c>
      <c r="AB534" s="168">
        <f t="shared" si="295"/>
        <v>6.1323883619939901E-2</v>
      </c>
      <c r="AC534" s="209">
        <f t="shared" ref="AC534:AC548" si="313">CEILING((AF534*$AD$9),30000)-0</f>
        <v>360000</v>
      </c>
      <c r="AD534" s="151" t="s">
        <v>1199</v>
      </c>
      <c r="AE534" s="205" t="s">
        <v>324</v>
      </c>
      <c r="AF534" s="206">
        <v>13635</v>
      </c>
      <c r="AG534" s="137">
        <f t="shared" si="291"/>
        <v>0.12</v>
      </c>
      <c r="AH534" s="168">
        <f t="shared" si="299"/>
        <v>6.5234374999999956E-2</v>
      </c>
      <c r="AI534" s="212">
        <f t="shared" si="300"/>
        <v>6.1323883619939901E-2</v>
      </c>
      <c r="AJ534" s="212">
        <f t="shared" si="309"/>
        <v>-3.9104913800600549E-3</v>
      </c>
    </row>
    <row r="535" spans="1:36" ht="12.95" customHeight="1" x14ac:dyDescent="0.2">
      <c r="A535" s="105">
        <v>0.05</v>
      </c>
      <c r="B535" s="106">
        <f t="shared" si="308"/>
        <v>640000</v>
      </c>
      <c r="C535" s="28">
        <v>9420452</v>
      </c>
      <c r="D535" s="108">
        <f t="shared" si="296"/>
        <v>627100</v>
      </c>
      <c r="E535" s="29" t="s">
        <v>491</v>
      </c>
      <c r="F535" s="30" t="s">
        <v>494</v>
      </c>
      <c r="G535" s="43" t="s">
        <v>324</v>
      </c>
      <c r="H535" s="73">
        <v>0.12</v>
      </c>
      <c r="I535" s="46">
        <v>20800</v>
      </c>
      <c r="J535" s="75">
        <v>150</v>
      </c>
      <c r="K535" s="56">
        <f t="shared" si="302"/>
        <v>0</v>
      </c>
      <c r="L535" s="57">
        <f t="shared" si="303"/>
        <v>0</v>
      </c>
      <c r="M535" s="58">
        <f t="shared" si="312"/>
        <v>104</v>
      </c>
      <c r="N535" s="38">
        <f t="shared" si="298"/>
        <v>510345</v>
      </c>
      <c r="O535" s="63">
        <f t="shared" si="305"/>
        <v>129655</v>
      </c>
      <c r="P535" s="64">
        <f t="shared" si="306"/>
        <v>0.20258593750000001</v>
      </c>
      <c r="Q535" s="33" t="s">
        <v>627</v>
      </c>
      <c r="S535" s="117">
        <f t="shared" si="310"/>
        <v>51</v>
      </c>
      <c r="T535" s="118">
        <f t="shared" si="307"/>
        <v>9420452</v>
      </c>
      <c r="U535" s="151" t="s">
        <v>1200</v>
      </c>
      <c r="V535" s="152" t="s">
        <v>324</v>
      </c>
      <c r="W535" s="6">
        <v>22900</v>
      </c>
      <c r="Y535" s="302">
        <f t="shared" si="294"/>
        <v>606849</v>
      </c>
      <c r="Z535" s="302"/>
      <c r="AA535" s="169">
        <f t="shared" si="284"/>
        <v>1</v>
      </c>
      <c r="AB535" s="168">
        <f t="shared" si="295"/>
        <v>5.4628087052957186E-2</v>
      </c>
      <c r="AC535" s="209">
        <f>CEILING((AF535*$AD$9),40000)-0</f>
        <v>640000</v>
      </c>
      <c r="AD535" s="151" t="s">
        <v>1200</v>
      </c>
      <c r="AE535" s="205" t="s">
        <v>324</v>
      </c>
      <c r="AF535" s="206">
        <v>24442</v>
      </c>
      <c r="AG535" s="137">
        <f t="shared" si="291"/>
        <v>0.12</v>
      </c>
      <c r="AH535" s="168">
        <f t="shared" si="299"/>
        <v>6.733624454148468E-2</v>
      </c>
      <c r="AI535" s="212">
        <f t="shared" si="300"/>
        <v>5.4628087052957186E-2</v>
      </c>
      <c r="AJ535" s="212">
        <f t="shared" si="309"/>
        <v>-1.2708157488527494E-2</v>
      </c>
    </row>
    <row r="536" spans="1:36" ht="12.95" customHeight="1" x14ac:dyDescent="0.2">
      <c r="A536" s="105">
        <v>0.05</v>
      </c>
      <c r="B536" s="106">
        <f t="shared" si="308"/>
        <v>690000</v>
      </c>
      <c r="C536" s="28" t="s">
        <v>1468</v>
      </c>
      <c r="D536" s="108">
        <f t="shared" si="296"/>
        <v>676100</v>
      </c>
      <c r="E536" s="29" t="s">
        <v>493</v>
      </c>
      <c r="F536" s="30" t="s">
        <v>495</v>
      </c>
      <c r="G536" s="43" t="s">
        <v>324</v>
      </c>
      <c r="H536" s="73">
        <v>0.12</v>
      </c>
      <c r="I536" s="46">
        <v>23200</v>
      </c>
      <c r="J536" s="75">
        <v>150</v>
      </c>
      <c r="K536" s="56">
        <f t="shared" si="302"/>
        <v>0</v>
      </c>
      <c r="L536" s="57">
        <f t="shared" si="303"/>
        <v>0</v>
      </c>
      <c r="M536" s="58">
        <f t="shared" si="312"/>
        <v>116</v>
      </c>
      <c r="N536" s="38">
        <f t="shared" si="298"/>
        <v>568755</v>
      </c>
      <c r="O536" s="63">
        <f t="shared" si="305"/>
        <v>121245</v>
      </c>
      <c r="P536" s="64">
        <f t="shared" si="306"/>
        <v>0.17571739130434783</v>
      </c>
      <c r="Q536" s="33" t="s">
        <v>627</v>
      </c>
      <c r="S536" s="117"/>
      <c r="T536" s="118" t="str">
        <f t="shared" si="307"/>
        <v>9 420 452.T</v>
      </c>
      <c r="U536" s="151" t="s">
        <v>492</v>
      </c>
      <c r="V536" s="152" t="s">
        <v>324</v>
      </c>
      <c r="W536" s="6">
        <v>25300</v>
      </c>
      <c r="Y536" s="302">
        <f t="shared" si="294"/>
        <v>670449</v>
      </c>
      <c r="Z536" s="302"/>
      <c r="AA536" s="169">
        <f t="shared" si="284"/>
        <v>1</v>
      </c>
      <c r="AB536" s="168">
        <f t="shared" si="295"/>
        <v>2.9161054755842741E-2</v>
      </c>
      <c r="AC536" s="209">
        <f t="shared" si="313"/>
        <v>690000</v>
      </c>
      <c r="AD536" s="151" t="s">
        <v>492</v>
      </c>
      <c r="AE536" s="205" t="s">
        <v>324</v>
      </c>
      <c r="AF536" s="206">
        <v>26967</v>
      </c>
      <c r="AG536" s="137">
        <f t="shared" si="291"/>
        <v>0.12</v>
      </c>
      <c r="AH536" s="168">
        <f t="shared" si="299"/>
        <v>6.5889328063241104E-2</v>
      </c>
      <c r="AI536" s="212">
        <f t="shared" si="300"/>
        <v>2.9161054755842741E-2</v>
      </c>
      <c r="AJ536" s="212">
        <f t="shared" si="309"/>
        <v>-3.6728273307398362E-2</v>
      </c>
    </row>
    <row r="537" spans="1:36" ht="12.95" customHeight="1" x14ac:dyDescent="0.2">
      <c r="A537" s="105">
        <v>0.05</v>
      </c>
      <c r="B537" s="106">
        <f t="shared" si="308"/>
        <v>630000</v>
      </c>
      <c r="C537" s="28">
        <v>9420801</v>
      </c>
      <c r="D537" s="108">
        <f t="shared" si="296"/>
        <v>617300</v>
      </c>
      <c r="E537" s="29" t="s">
        <v>250</v>
      </c>
      <c r="F537" s="30" t="s">
        <v>496</v>
      </c>
      <c r="G537" s="43" t="s">
        <v>324</v>
      </c>
      <c r="H537" s="73">
        <v>0.12</v>
      </c>
      <c r="I537" s="46">
        <v>20900</v>
      </c>
      <c r="J537" s="75">
        <v>150</v>
      </c>
      <c r="K537" s="56">
        <f t="shared" si="302"/>
        <v>0</v>
      </c>
      <c r="L537" s="57">
        <f t="shared" si="303"/>
        <v>0</v>
      </c>
      <c r="M537" s="58">
        <f t="shared" si="312"/>
        <v>104.5</v>
      </c>
      <c r="N537" s="38">
        <f t="shared" si="298"/>
        <v>512779</v>
      </c>
      <c r="O537" s="63">
        <f t="shared" si="305"/>
        <v>117221</v>
      </c>
      <c r="P537" s="64">
        <f t="shared" si="306"/>
        <v>0.18606507936507938</v>
      </c>
      <c r="Q537" s="33" t="s">
        <v>627</v>
      </c>
      <c r="S537" s="117" t="e">
        <f>T537-AD536</f>
        <v>#VALUE!</v>
      </c>
      <c r="T537" s="118">
        <f t="shared" si="307"/>
        <v>9420801</v>
      </c>
      <c r="U537" s="151" t="s">
        <v>1201</v>
      </c>
      <c r="V537" s="152" t="s">
        <v>324</v>
      </c>
      <c r="W537" s="6">
        <v>22345</v>
      </c>
      <c r="Y537" s="302">
        <f t="shared" si="294"/>
        <v>592142</v>
      </c>
      <c r="Z537" s="302"/>
      <c r="AA537" s="169">
        <f t="shared" si="284"/>
        <v>1</v>
      </c>
      <c r="AB537" s="168">
        <f t="shared" si="295"/>
        <v>6.3933988806738951E-2</v>
      </c>
      <c r="AC537" s="209">
        <f t="shared" si="313"/>
        <v>630000</v>
      </c>
      <c r="AD537" s="151" t="s">
        <v>1201</v>
      </c>
      <c r="AE537" s="205" t="s">
        <v>324</v>
      </c>
      <c r="AF537" s="206">
        <v>23836</v>
      </c>
      <c r="AG537" s="137">
        <f t="shared" si="291"/>
        <v>0.12</v>
      </c>
      <c r="AH537" s="168">
        <f t="shared" si="299"/>
        <v>6.6726336988140567E-2</v>
      </c>
      <c r="AI537" s="212">
        <f t="shared" si="300"/>
        <v>6.3933988806738951E-2</v>
      </c>
      <c r="AJ537" s="212">
        <f t="shared" si="309"/>
        <v>-2.792348181401616E-3</v>
      </c>
    </row>
    <row r="538" spans="1:36" ht="12.95" customHeight="1" x14ac:dyDescent="0.2">
      <c r="A538" s="105">
        <v>0.05</v>
      </c>
      <c r="B538" s="106">
        <f t="shared" si="308"/>
        <v>660000</v>
      </c>
      <c r="C538" s="28" t="s">
        <v>1469</v>
      </c>
      <c r="D538" s="108">
        <f t="shared" si="296"/>
        <v>646700</v>
      </c>
      <c r="E538" s="29" t="s">
        <v>442</v>
      </c>
      <c r="F538" s="30" t="s">
        <v>497</v>
      </c>
      <c r="G538" s="43" t="s">
        <v>324</v>
      </c>
      <c r="H538" s="73">
        <v>0.12</v>
      </c>
      <c r="I538" s="46">
        <v>22400</v>
      </c>
      <c r="J538" s="75">
        <v>150</v>
      </c>
      <c r="K538" s="56">
        <f t="shared" si="302"/>
        <v>0</v>
      </c>
      <c r="L538" s="57">
        <f t="shared" si="303"/>
        <v>0</v>
      </c>
      <c r="M538" s="58">
        <f t="shared" si="312"/>
        <v>112</v>
      </c>
      <c r="N538" s="38">
        <f t="shared" si="298"/>
        <v>549285</v>
      </c>
      <c r="O538" s="63">
        <f t="shared" si="305"/>
        <v>110715</v>
      </c>
      <c r="P538" s="64">
        <f t="shared" si="306"/>
        <v>0.16775000000000001</v>
      </c>
      <c r="Q538" s="33" t="s">
        <v>627</v>
      </c>
      <c r="S538" s="117"/>
      <c r="T538" s="118" t="str">
        <f t="shared" si="307"/>
        <v>9 420 801.T</v>
      </c>
      <c r="U538" s="151" t="s">
        <v>441</v>
      </c>
      <c r="V538" s="152" t="s">
        <v>324</v>
      </c>
      <c r="W538" s="6">
        <v>23985</v>
      </c>
      <c r="Y538" s="302">
        <f t="shared" si="294"/>
        <v>635602</v>
      </c>
      <c r="Z538" s="302"/>
      <c r="AA538" s="169">
        <f t="shared" si="284"/>
        <v>1</v>
      </c>
      <c r="AB538" s="168">
        <f t="shared" si="295"/>
        <v>3.838565643279912E-2</v>
      </c>
      <c r="AC538" s="209">
        <f t="shared" si="313"/>
        <v>660000</v>
      </c>
      <c r="AD538" s="151" t="s">
        <v>441</v>
      </c>
      <c r="AE538" s="205" t="s">
        <v>324</v>
      </c>
      <c r="AF538" s="206">
        <v>25452</v>
      </c>
      <c r="AG538" s="137">
        <f t="shared" si="291"/>
        <v>0.12</v>
      </c>
      <c r="AH538" s="168">
        <f t="shared" si="299"/>
        <v>6.1163227016885591E-2</v>
      </c>
      <c r="AI538" s="212">
        <f t="shared" si="300"/>
        <v>3.838565643279912E-2</v>
      </c>
      <c r="AJ538" s="212">
        <f t="shared" si="309"/>
        <v>-2.2777570584086471E-2</v>
      </c>
    </row>
    <row r="539" spans="1:36" ht="12.95" customHeight="1" x14ac:dyDescent="0.2">
      <c r="A539" s="105">
        <v>0.05</v>
      </c>
      <c r="B539" s="106">
        <f t="shared" si="308"/>
        <v>360000</v>
      </c>
      <c r="C539" s="28">
        <v>9421401</v>
      </c>
      <c r="D539" s="108">
        <f t="shared" si="296"/>
        <v>352700</v>
      </c>
      <c r="E539" s="29" t="s">
        <v>323</v>
      </c>
      <c r="F539" s="30" t="s">
        <v>498</v>
      </c>
      <c r="G539" s="43" t="s">
        <v>324</v>
      </c>
      <c r="H539" s="73">
        <v>0.12</v>
      </c>
      <c r="I539" s="46">
        <v>12900</v>
      </c>
      <c r="J539" s="75">
        <v>75</v>
      </c>
      <c r="K539" s="56">
        <f t="shared" si="302"/>
        <v>0</v>
      </c>
      <c r="L539" s="57">
        <f t="shared" si="303"/>
        <v>0</v>
      </c>
      <c r="M539" s="58">
        <f>IF(J539&gt;0,(I539/200),(25+I539/200))</f>
        <v>64.5</v>
      </c>
      <c r="N539" s="38">
        <f t="shared" si="298"/>
        <v>316017</v>
      </c>
      <c r="O539" s="63">
        <f t="shared" si="305"/>
        <v>43983</v>
      </c>
      <c r="P539" s="64">
        <f t="shared" si="306"/>
        <v>0.12217500000000001</v>
      </c>
      <c r="Q539" s="33" t="s">
        <v>626</v>
      </c>
      <c r="S539" s="117">
        <f>T539-AD526</f>
        <v>68608</v>
      </c>
      <c r="T539" s="118">
        <f t="shared" si="307"/>
        <v>9421401</v>
      </c>
      <c r="U539" s="151" t="s">
        <v>1202</v>
      </c>
      <c r="V539" s="152" t="s">
        <v>324</v>
      </c>
      <c r="W539" s="6">
        <v>13150</v>
      </c>
      <c r="Y539" s="302">
        <f t="shared" si="294"/>
        <v>348474</v>
      </c>
      <c r="Z539" s="302"/>
      <c r="AA539" s="169">
        <f t="shared" si="284"/>
        <v>1</v>
      </c>
      <c r="AB539" s="168">
        <f t="shared" si="295"/>
        <v>3.3075638354654879E-2</v>
      </c>
      <c r="AC539" s="209">
        <f t="shared" si="313"/>
        <v>360000</v>
      </c>
      <c r="AD539" s="151" t="s">
        <v>1202</v>
      </c>
      <c r="AE539" s="205" t="s">
        <v>324</v>
      </c>
      <c r="AF539" s="206">
        <v>13938</v>
      </c>
      <c r="AG539" s="137">
        <f t="shared" si="291"/>
        <v>0.12</v>
      </c>
      <c r="AH539" s="168">
        <f t="shared" si="299"/>
        <v>5.9923954372623545E-2</v>
      </c>
      <c r="AI539" s="212">
        <f t="shared" si="300"/>
        <v>3.3075638354654879E-2</v>
      </c>
      <c r="AJ539" s="212">
        <f t="shared" si="309"/>
        <v>-2.6848316017968665E-2</v>
      </c>
    </row>
    <row r="540" spans="1:36" ht="12.95" customHeight="1" x14ac:dyDescent="0.2">
      <c r="A540" s="105">
        <v>0.05</v>
      </c>
      <c r="B540" s="106">
        <f t="shared" si="308"/>
        <v>750000</v>
      </c>
      <c r="C540" s="28">
        <v>9421502</v>
      </c>
      <c r="D540" s="108">
        <f t="shared" si="296"/>
        <v>734900</v>
      </c>
      <c r="E540" s="29" t="s">
        <v>621</v>
      </c>
      <c r="F540" s="30" t="s">
        <v>622</v>
      </c>
      <c r="G540" s="43" t="s">
        <v>324</v>
      </c>
      <c r="H540" s="73">
        <v>0.12</v>
      </c>
      <c r="I540" s="46">
        <v>25300</v>
      </c>
      <c r="J540" s="75">
        <v>150</v>
      </c>
      <c r="K540" s="56">
        <f t="shared" si="302"/>
        <v>0</v>
      </c>
      <c r="L540" s="57">
        <f t="shared" si="303"/>
        <v>0</v>
      </c>
      <c r="M540" s="58">
        <f t="shared" ref="M540:M543" si="314">IF(J540&gt;0,(I540/200),(25+I540/200))</f>
        <v>126.5</v>
      </c>
      <c r="N540" s="38">
        <f t="shared" si="298"/>
        <v>619864</v>
      </c>
      <c r="O540" s="63">
        <f t="shared" si="305"/>
        <v>130136</v>
      </c>
      <c r="P540" s="64">
        <f t="shared" si="306"/>
        <v>0.17351466666666668</v>
      </c>
      <c r="Q540" s="33" t="s">
        <v>627</v>
      </c>
      <c r="S540" s="117">
        <f>T540-AD539</f>
        <v>101</v>
      </c>
      <c r="T540" s="118">
        <f t="shared" si="307"/>
        <v>9421502</v>
      </c>
      <c r="U540" s="151" t="s">
        <v>1203</v>
      </c>
      <c r="V540" s="152" t="s">
        <v>324</v>
      </c>
      <c r="W540" s="6">
        <v>27180</v>
      </c>
      <c r="Y540" s="302">
        <f t="shared" si="294"/>
        <v>720269</v>
      </c>
      <c r="Z540" s="302"/>
      <c r="AA540" s="169">
        <f t="shared" si="284"/>
        <v>1</v>
      </c>
      <c r="AB540" s="168">
        <f t="shared" si="295"/>
        <v>4.1277633772937694E-2</v>
      </c>
      <c r="AC540" s="209">
        <f t="shared" si="313"/>
        <v>750000</v>
      </c>
      <c r="AD540" s="151" t="s">
        <v>1203</v>
      </c>
      <c r="AE540" s="205" t="s">
        <v>324</v>
      </c>
      <c r="AF540" s="206">
        <v>28785</v>
      </c>
      <c r="AG540" s="137">
        <f t="shared" si="291"/>
        <v>0.12</v>
      </c>
      <c r="AH540" s="168">
        <f t="shared" si="299"/>
        <v>5.9050772626931591E-2</v>
      </c>
      <c r="AI540" s="212">
        <f t="shared" si="300"/>
        <v>4.1277633772937694E-2</v>
      </c>
      <c r="AJ540" s="212">
        <f t="shared" si="309"/>
        <v>-1.7773138853993897E-2</v>
      </c>
    </row>
    <row r="541" spans="1:36" ht="12.95" customHeight="1" x14ac:dyDescent="0.2">
      <c r="A541" s="105">
        <v>0.05</v>
      </c>
      <c r="B541" s="106">
        <f t="shared" si="308"/>
        <v>840000</v>
      </c>
      <c r="C541" s="28" t="s">
        <v>1470</v>
      </c>
      <c r="D541" s="108">
        <f t="shared" si="296"/>
        <v>823100</v>
      </c>
      <c r="E541" s="29" t="s">
        <v>624</v>
      </c>
      <c r="F541" s="30" t="s">
        <v>625</v>
      </c>
      <c r="G541" s="43" t="s">
        <v>324</v>
      </c>
      <c r="H541" s="73">
        <v>0.12</v>
      </c>
      <c r="I541" s="46">
        <v>28400</v>
      </c>
      <c r="J541" s="75">
        <v>150</v>
      </c>
      <c r="K541" s="56">
        <f t="shared" si="302"/>
        <v>0</v>
      </c>
      <c r="L541" s="57">
        <f t="shared" si="303"/>
        <v>0</v>
      </c>
      <c r="M541" s="58">
        <f t="shared" si="314"/>
        <v>142</v>
      </c>
      <c r="N541" s="38">
        <f t="shared" si="298"/>
        <v>695310</v>
      </c>
      <c r="O541" s="63">
        <f t="shared" si="305"/>
        <v>144690</v>
      </c>
      <c r="P541" s="64">
        <f t="shared" si="306"/>
        <v>0.17224999999999999</v>
      </c>
      <c r="Q541" s="33" t="s">
        <v>627</v>
      </c>
      <c r="S541" s="117"/>
      <c r="T541" s="118" t="str">
        <f t="shared" si="307"/>
        <v>9 421 502.T</v>
      </c>
      <c r="U541" s="151" t="s">
        <v>623</v>
      </c>
      <c r="V541" s="152" t="s">
        <v>324</v>
      </c>
      <c r="W541" s="6">
        <v>30380</v>
      </c>
      <c r="Y541" s="302">
        <f t="shared" si="294"/>
        <v>805069</v>
      </c>
      <c r="Z541" s="302"/>
      <c r="AA541" s="169">
        <f t="shared" si="284"/>
        <v>1</v>
      </c>
      <c r="AB541" s="168">
        <f t="shared" si="295"/>
        <v>4.3388827541490205E-2</v>
      </c>
      <c r="AC541" s="209">
        <f t="shared" si="313"/>
        <v>840000</v>
      </c>
      <c r="AD541" s="151" t="s">
        <v>623</v>
      </c>
      <c r="AE541" s="205" t="s">
        <v>324</v>
      </c>
      <c r="AF541" s="206">
        <v>32118</v>
      </c>
      <c r="AG541" s="137">
        <f t="shared" si="291"/>
        <v>0.12</v>
      </c>
      <c r="AH541" s="168">
        <f t="shared" si="299"/>
        <v>5.7208689927583878E-2</v>
      </c>
      <c r="AI541" s="212">
        <f t="shared" si="300"/>
        <v>4.3388827541490205E-2</v>
      </c>
      <c r="AJ541" s="212">
        <f t="shared" si="309"/>
        <v>-1.3819862386093673E-2</v>
      </c>
    </row>
    <row r="542" spans="1:36" ht="12.95" customHeight="1" x14ac:dyDescent="0.2">
      <c r="A542" s="105">
        <v>0.05</v>
      </c>
      <c r="B542" s="106">
        <f t="shared" si="308"/>
        <v>630000</v>
      </c>
      <c r="C542" s="28">
        <v>9421801</v>
      </c>
      <c r="D542" s="108">
        <f t="shared" si="296"/>
        <v>617300</v>
      </c>
      <c r="E542" s="29" t="s">
        <v>251</v>
      </c>
      <c r="F542" s="30" t="s">
        <v>499</v>
      </c>
      <c r="G542" s="43" t="s">
        <v>324</v>
      </c>
      <c r="H542" s="73">
        <v>0.12</v>
      </c>
      <c r="I542" s="46">
        <v>20900</v>
      </c>
      <c r="J542" s="75">
        <v>150</v>
      </c>
      <c r="K542" s="56">
        <f t="shared" si="302"/>
        <v>0</v>
      </c>
      <c r="L542" s="57">
        <f t="shared" si="303"/>
        <v>0</v>
      </c>
      <c r="M542" s="58">
        <f t="shared" si="314"/>
        <v>104.5</v>
      </c>
      <c r="N542" s="38">
        <f t="shared" si="298"/>
        <v>512779</v>
      </c>
      <c r="O542" s="63">
        <f t="shared" si="305"/>
        <v>117221</v>
      </c>
      <c r="P542" s="64">
        <f t="shared" si="306"/>
        <v>0.18606507936507938</v>
      </c>
      <c r="Q542" s="33" t="s">
        <v>627</v>
      </c>
      <c r="S542" s="117" t="e">
        <f>T542-AD528</f>
        <v>#VALUE!</v>
      </c>
      <c r="T542" s="118">
        <f t="shared" si="307"/>
        <v>9421801</v>
      </c>
      <c r="U542" s="151" t="s">
        <v>1204</v>
      </c>
      <c r="V542" s="152" t="s">
        <v>324</v>
      </c>
      <c r="W542" s="6">
        <v>22345</v>
      </c>
      <c r="Y542" s="302">
        <f t="shared" si="294"/>
        <v>592142</v>
      </c>
      <c r="Z542" s="302"/>
      <c r="AA542" s="169">
        <f t="shared" si="284"/>
        <v>1</v>
      </c>
      <c r="AB542" s="168">
        <f t="shared" si="295"/>
        <v>6.3933988806738951E-2</v>
      </c>
      <c r="AC542" s="209">
        <f t="shared" si="313"/>
        <v>630000</v>
      </c>
      <c r="AD542" s="151" t="s">
        <v>1204</v>
      </c>
      <c r="AE542" s="205" t="s">
        <v>324</v>
      </c>
      <c r="AF542" s="206">
        <v>23836</v>
      </c>
      <c r="AG542" s="137">
        <f t="shared" si="291"/>
        <v>0.12</v>
      </c>
      <c r="AH542" s="168">
        <f t="shared" si="299"/>
        <v>6.6726336988140567E-2</v>
      </c>
      <c r="AI542" s="212">
        <f t="shared" si="300"/>
        <v>6.3933988806738951E-2</v>
      </c>
      <c r="AJ542" s="212">
        <f t="shared" si="309"/>
        <v>-2.792348181401616E-3</v>
      </c>
    </row>
    <row r="543" spans="1:36" ht="12.95" customHeight="1" thickBot="1" x14ac:dyDescent="0.25">
      <c r="A543" s="124">
        <v>0.05</v>
      </c>
      <c r="B543" s="106">
        <f t="shared" si="308"/>
        <v>660000</v>
      </c>
      <c r="C543" s="85" t="s">
        <v>1471</v>
      </c>
      <c r="D543" s="111">
        <f t="shared" si="296"/>
        <v>646700</v>
      </c>
      <c r="E543" s="86" t="s">
        <v>444</v>
      </c>
      <c r="F543" s="87" t="s">
        <v>500</v>
      </c>
      <c r="G543" s="43" t="s">
        <v>324</v>
      </c>
      <c r="H543" s="73">
        <v>0.12</v>
      </c>
      <c r="I543" s="46">
        <v>22400</v>
      </c>
      <c r="J543" s="75">
        <v>150</v>
      </c>
      <c r="K543" s="56">
        <f t="shared" si="302"/>
        <v>0</v>
      </c>
      <c r="L543" s="57">
        <f t="shared" si="303"/>
        <v>0</v>
      </c>
      <c r="M543" s="58">
        <f t="shared" si="314"/>
        <v>112</v>
      </c>
      <c r="N543" s="38">
        <f t="shared" si="298"/>
        <v>549285</v>
      </c>
      <c r="O543" s="63">
        <f t="shared" si="305"/>
        <v>110715</v>
      </c>
      <c r="P543" s="64">
        <f t="shared" si="306"/>
        <v>0.16775000000000001</v>
      </c>
      <c r="Q543" s="33" t="s">
        <v>627</v>
      </c>
      <c r="S543" s="117"/>
      <c r="T543" s="118" t="str">
        <f t="shared" si="307"/>
        <v>9 421 801.T</v>
      </c>
      <c r="U543" s="151" t="s">
        <v>443</v>
      </c>
      <c r="V543" s="152" t="s">
        <v>324</v>
      </c>
      <c r="W543" s="6">
        <v>23985</v>
      </c>
      <c r="Y543" s="302">
        <f t="shared" si="294"/>
        <v>635602</v>
      </c>
      <c r="Z543" s="302"/>
      <c r="AA543" s="169">
        <f t="shared" si="284"/>
        <v>1</v>
      </c>
      <c r="AB543" s="168">
        <f t="shared" si="295"/>
        <v>3.838565643279912E-2</v>
      </c>
      <c r="AC543" s="209">
        <f t="shared" si="313"/>
        <v>660000</v>
      </c>
      <c r="AD543" s="151" t="s">
        <v>443</v>
      </c>
      <c r="AE543" s="205" t="s">
        <v>324</v>
      </c>
      <c r="AF543" s="206">
        <v>25452</v>
      </c>
      <c r="AG543" s="137">
        <f t="shared" si="291"/>
        <v>0.12</v>
      </c>
      <c r="AH543" s="168">
        <f t="shared" si="299"/>
        <v>6.1163227016885591E-2</v>
      </c>
      <c r="AI543" s="212">
        <f t="shared" si="300"/>
        <v>3.838565643279912E-2</v>
      </c>
      <c r="AJ543" s="212">
        <f t="shared" si="309"/>
        <v>-2.2777570584086471E-2</v>
      </c>
    </row>
    <row r="544" spans="1:36" ht="12.95" customHeight="1" x14ac:dyDescent="0.2">
      <c r="A544" s="123">
        <v>0.05</v>
      </c>
      <c r="B544" s="106">
        <f t="shared" si="308"/>
        <v>330000</v>
      </c>
      <c r="C544" s="81" t="str">
        <f>AD543</f>
        <v>9421801.T</v>
      </c>
      <c r="D544" s="112">
        <f t="shared" si="296"/>
        <v>323300</v>
      </c>
      <c r="E544" s="99" t="s">
        <v>325</v>
      </c>
      <c r="F544" s="97" t="s">
        <v>140</v>
      </c>
      <c r="G544" s="43">
        <v>35</v>
      </c>
      <c r="H544" s="73">
        <v>0.09</v>
      </c>
      <c r="I544" s="46">
        <v>11000</v>
      </c>
      <c r="J544" s="53">
        <f t="shared" si="301"/>
        <v>0</v>
      </c>
      <c r="K544" s="56">
        <f t="shared" si="302"/>
        <v>0</v>
      </c>
      <c r="L544" s="57">
        <f t="shared" si="303"/>
        <v>0</v>
      </c>
      <c r="M544" s="58">
        <f t="shared" si="304"/>
        <v>80</v>
      </c>
      <c r="N544" s="38">
        <f t="shared" si="298"/>
        <v>277475</v>
      </c>
      <c r="O544" s="63">
        <f t="shared" si="305"/>
        <v>52525</v>
      </c>
      <c r="P544" s="64">
        <f t="shared" si="306"/>
        <v>0.15916666666666668</v>
      </c>
      <c r="Q544" s="34"/>
      <c r="S544" s="117"/>
      <c r="T544" s="118"/>
      <c r="U544" s="151" t="s">
        <v>419</v>
      </c>
      <c r="V544" s="152">
        <v>35</v>
      </c>
      <c r="W544" s="6">
        <v>11900</v>
      </c>
      <c r="Y544" s="302">
        <f t="shared" si="294"/>
        <v>315349</v>
      </c>
      <c r="Z544" s="302"/>
      <c r="AA544" s="169">
        <f t="shared" si="284"/>
        <v>1</v>
      </c>
      <c r="AB544" s="168">
        <f t="shared" si="295"/>
        <v>4.6459636783373393E-2</v>
      </c>
      <c r="AC544" s="209">
        <f t="shared" si="313"/>
        <v>330000</v>
      </c>
      <c r="AD544" s="151" t="s">
        <v>419</v>
      </c>
      <c r="AE544" s="205">
        <v>35</v>
      </c>
      <c r="AF544" s="206">
        <v>12832</v>
      </c>
      <c r="AG544" s="137">
        <v>0.09</v>
      </c>
      <c r="AH544" s="168">
        <f t="shared" si="299"/>
        <v>7.8319327731092514E-2</v>
      </c>
      <c r="AI544" s="212">
        <f t="shared" si="300"/>
        <v>4.6459636783373393E-2</v>
      </c>
      <c r="AJ544" s="212">
        <f t="shared" si="309"/>
        <v>-3.1859690947719121E-2</v>
      </c>
    </row>
    <row r="545" spans="1:36" ht="12.95" customHeight="1" x14ac:dyDescent="0.2">
      <c r="A545" s="105">
        <v>0.05</v>
      </c>
      <c r="B545" s="106">
        <f t="shared" si="308"/>
        <v>360000</v>
      </c>
      <c r="C545" s="28" t="s">
        <v>420</v>
      </c>
      <c r="D545" s="108">
        <f t="shared" ref="D545:D608" si="315">CEILING(IF(B545&lt;10000,B545,B545*0.98),100)-100</f>
        <v>352700</v>
      </c>
      <c r="E545" s="29" t="s">
        <v>326</v>
      </c>
      <c r="F545" s="30" t="s">
        <v>139</v>
      </c>
      <c r="G545" s="43">
        <v>35</v>
      </c>
      <c r="H545" s="73">
        <v>0.09</v>
      </c>
      <c r="I545" s="46">
        <v>11500</v>
      </c>
      <c r="J545" s="53">
        <f t="shared" si="301"/>
        <v>0</v>
      </c>
      <c r="K545" s="56">
        <f t="shared" si="302"/>
        <v>0</v>
      </c>
      <c r="L545" s="57">
        <f t="shared" si="303"/>
        <v>0</v>
      </c>
      <c r="M545" s="58">
        <f t="shared" si="304"/>
        <v>82.5</v>
      </c>
      <c r="N545" s="38">
        <f t="shared" si="298"/>
        <v>290057</v>
      </c>
      <c r="O545" s="63">
        <f t="shared" si="305"/>
        <v>69943</v>
      </c>
      <c r="P545" s="64">
        <f t="shared" si="306"/>
        <v>0.1942861111111111</v>
      </c>
      <c r="Q545" s="34"/>
      <c r="S545" s="117"/>
      <c r="T545" s="118"/>
      <c r="U545" s="151" t="s">
        <v>420</v>
      </c>
      <c r="V545" s="152">
        <v>35</v>
      </c>
      <c r="W545" s="6">
        <v>12500</v>
      </c>
      <c r="Y545" s="302">
        <f t="shared" si="294"/>
        <v>331249</v>
      </c>
      <c r="Z545" s="302"/>
      <c r="AA545" s="169">
        <f t="shared" si="284"/>
        <v>1</v>
      </c>
      <c r="AB545" s="168">
        <f t="shared" si="295"/>
        <v>8.679573372296967E-2</v>
      </c>
      <c r="AC545" s="209">
        <f t="shared" si="313"/>
        <v>360000</v>
      </c>
      <c r="AD545" s="151" t="s">
        <v>420</v>
      </c>
      <c r="AE545" s="205">
        <v>35</v>
      </c>
      <c r="AF545" s="206">
        <v>13468</v>
      </c>
      <c r="AG545" s="137">
        <f t="shared" si="291"/>
        <v>0.09</v>
      </c>
      <c r="AH545" s="168">
        <f t="shared" si="299"/>
        <v>7.7439999999999953E-2</v>
      </c>
      <c r="AI545" s="212">
        <f t="shared" si="300"/>
        <v>8.679573372296967E-2</v>
      </c>
      <c r="AJ545" s="212">
        <f t="shared" si="309"/>
        <v>9.3557337229697168E-3</v>
      </c>
    </row>
    <row r="546" spans="1:36" ht="12.95" customHeight="1" x14ac:dyDescent="0.2">
      <c r="A546" s="105">
        <v>0.05</v>
      </c>
      <c r="B546" s="106">
        <f t="shared" si="308"/>
        <v>390000</v>
      </c>
      <c r="C546" s="28" t="s">
        <v>80</v>
      </c>
      <c r="D546" s="108">
        <f t="shared" si="315"/>
        <v>382100</v>
      </c>
      <c r="E546" s="29" t="s">
        <v>327</v>
      </c>
      <c r="F546" s="30" t="s">
        <v>141</v>
      </c>
      <c r="G546" s="43">
        <v>35</v>
      </c>
      <c r="H546" s="73">
        <v>0.09</v>
      </c>
      <c r="I546" s="46">
        <v>12350</v>
      </c>
      <c r="J546" s="53">
        <f t="shared" si="301"/>
        <v>0</v>
      </c>
      <c r="K546" s="56">
        <f t="shared" si="302"/>
        <v>0</v>
      </c>
      <c r="L546" s="57">
        <f t="shared" si="303"/>
        <v>0</v>
      </c>
      <c r="M546" s="58">
        <f t="shared" si="304"/>
        <v>86.75</v>
      </c>
      <c r="N546" s="38">
        <f t="shared" ref="N546:N609" si="316">CEILING(((I546*(1-H546)+J546+M546)*$N$8),1)-0</f>
        <v>311445</v>
      </c>
      <c r="O546" s="63">
        <f t="shared" si="305"/>
        <v>78555</v>
      </c>
      <c r="P546" s="64">
        <f t="shared" si="306"/>
        <v>0.20142307692307693</v>
      </c>
      <c r="Q546" s="33"/>
      <c r="S546" s="117"/>
      <c r="T546" s="118"/>
      <c r="U546" s="151" t="s">
        <v>80</v>
      </c>
      <c r="V546" s="152">
        <v>35</v>
      </c>
      <c r="W546" s="6">
        <v>13350</v>
      </c>
      <c r="Y546" s="302">
        <f t="shared" si="294"/>
        <v>353774</v>
      </c>
      <c r="Z546" s="302"/>
      <c r="AA546" s="169">
        <f t="shared" si="284"/>
        <v>1</v>
      </c>
      <c r="AB546" s="168">
        <f t="shared" si="295"/>
        <v>0.10239870651885097</v>
      </c>
      <c r="AC546" s="209">
        <f t="shared" si="313"/>
        <v>390000</v>
      </c>
      <c r="AD546" s="151" t="s">
        <v>80</v>
      </c>
      <c r="AE546" s="205">
        <v>35</v>
      </c>
      <c r="AF546" s="206">
        <v>14317</v>
      </c>
      <c r="AG546" s="137">
        <f t="shared" si="291"/>
        <v>0.09</v>
      </c>
      <c r="AH546" s="168">
        <f t="shared" si="299"/>
        <v>7.2434456928838875E-2</v>
      </c>
      <c r="AI546" s="212">
        <f t="shared" si="300"/>
        <v>0.10239870651885097</v>
      </c>
      <c r="AJ546" s="212">
        <f t="shared" si="309"/>
        <v>2.9964249590012093E-2</v>
      </c>
    </row>
    <row r="547" spans="1:36" ht="12.95" customHeight="1" x14ac:dyDescent="0.2">
      <c r="A547" s="105">
        <v>0.05</v>
      </c>
      <c r="B547" s="106">
        <f t="shared" si="308"/>
        <v>390000</v>
      </c>
      <c r="C547" s="28" t="s">
        <v>81</v>
      </c>
      <c r="D547" s="108">
        <f t="shared" si="315"/>
        <v>382100</v>
      </c>
      <c r="E547" s="29" t="s">
        <v>328</v>
      </c>
      <c r="F547" s="30" t="s">
        <v>142</v>
      </c>
      <c r="G547" s="43">
        <v>35</v>
      </c>
      <c r="H547" s="73">
        <v>0.09</v>
      </c>
      <c r="I547" s="46">
        <v>12850</v>
      </c>
      <c r="J547" s="53">
        <f t="shared" si="301"/>
        <v>0</v>
      </c>
      <c r="K547" s="56">
        <f t="shared" si="302"/>
        <v>0</v>
      </c>
      <c r="L547" s="57">
        <f t="shared" si="303"/>
        <v>0</v>
      </c>
      <c r="M547" s="58">
        <f t="shared" si="304"/>
        <v>89.25</v>
      </c>
      <c r="N547" s="38">
        <f t="shared" si="316"/>
        <v>324026</v>
      </c>
      <c r="O547" s="63">
        <f t="shared" si="305"/>
        <v>65974</v>
      </c>
      <c r="P547" s="64">
        <f t="shared" si="306"/>
        <v>0.16916410256410255</v>
      </c>
      <c r="Q547" s="33"/>
      <c r="S547" s="117"/>
      <c r="T547" s="118"/>
      <c r="U547" s="151" t="s">
        <v>81</v>
      </c>
      <c r="V547" s="152">
        <v>35</v>
      </c>
      <c r="W547" s="6">
        <v>13950</v>
      </c>
      <c r="Y547" s="302">
        <f t="shared" si="294"/>
        <v>369674</v>
      </c>
      <c r="Z547" s="302"/>
      <c r="AA547" s="169">
        <f t="shared" si="284"/>
        <v>1</v>
      </c>
      <c r="AB547" s="168">
        <f t="shared" si="295"/>
        <v>5.4983580127355491E-2</v>
      </c>
      <c r="AC547" s="209">
        <f t="shared" si="313"/>
        <v>390000</v>
      </c>
      <c r="AD547" s="151" t="s">
        <v>81</v>
      </c>
      <c r="AE547" s="205">
        <v>35</v>
      </c>
      <c r="AF547" s="206">
        <v>14953</v>
      </c>
      <c r="AG547" s="137">
        <f t="shared" si="291"/>
        <v>0.09</v>
      </c>
      <c r="AH547" s="168">
        <f t="shared" si="299"/>
        <v>7.1899641577060969E-2</v>
      </c>
      <c r="AI547" s="212">
        <f t="shared" si="300"/>
        <v>5.4983580127355491E-2</v>
      </c>
      <c r="AJ547" s="212">
        <f t="shared" si="309"/>
        <v>-1.6916061449705477E-2</v>
      </c>
    </row>
    <row r="548" spans="1:36" ht="12.95" customHeight="1" thickBot="1" x14ac:dyDescent="0.25">
      <c r="A548" s="105">
        <v>0.05</v>
      </c>
      <c r="B548" s="106">
        <f t="shared" si="308"/>
        <v>480000</v>
      </c>
      <c r="C548" s="80" t="s">
        <v>82</v>
      </c>
      <c r="D548" s="109">
        <f t="shared" si="315"/>
        <v>470300</v>
      </c>
      <c r="E548" s="100" t="s">
        <v>330</v>
      </c>
      <c r="F548" s="98" t="s">
        <v>143</v>
      </c>
      <c r="G548" s="43">
        <v>35</v>
      </c>
      <c r="H548" s="73">
        <v>0.09</v>
      </c>
      <c r="I548" s="46">
        <v>15600</v>
      </c>
      <c r="J548" s="53">
        <f t="shared" si="301"/>
        <v>0</v>
      </c>
      <c r="K548" s="56">
        <f t="shared" si="302"/>
        <v>0</v>
      </c>
      <c r="L548" s="57">
        <f t="shared" si="303"/>
        <v>0</v>
      </c>
      <c r="M548" s="58">
        <f t="shared" si="304"/>
        <v>103</v>
      </c>
      <c r="N548" s="38">
        <f t="shared" si="316"/>
        <v>393223</v>
      </c>
      <c r="O548" s="63">
        <f t="shared" si="305"/>
        <v>86777</v>
      </c>
      <c r="P548" s="64">
        <f t="shared" si="306"/>
        <v>0.18078541666666667</v>
      </c>
      <c r="Q548" s="33"/>
      <c r="S548" s="117"/>
      <c r="T548" s="118"/>
      <c r="U548" s="151" t="s">
        <v>82</v>
      </c>
      <c r="V548" s="152">
        <v>35</v>
      </c>
      <c r="W548" s="6">
        <v>16800</v>
      </c>
      <c r="Y548" s="302">
        <f t="shared" ref="Y548:Y612" si="317">CEILING((W548*$B$4),1)-1</f>
        <v>445199</v>
      </c>
      <c r="Z548" s="302"/>
      <c r="AA548" s="169">
        <f t="shared" si="284"/>
        <v>1</v>
      </c>
      <c r="AB548" s="168">
        <f t="shared" ref="AB548:AB612" si="318">B548/Y548-1</f>
        <v>7.8169537667425182E-2</v>
      </c>
      <c r="AC548" s="209">
        <f t="shared" si="313"/>
        <v>480000</v>
      </c>
      <c r="AD548" s="151" t="s">
        <v>82</v>
      </c>
      <c r="AE548" s="205">
        <v>35</v>
      </c>
      <c r="AF548" s="206">
        <v>18029</v>
      </c>
      <c r="AG548" s="137">
        <f t="shared" si="291"/>
        <v>0.09</v>
      </c>
      <c r="AH548" s="168">
        <f t="shared" si="299"/>
        <v>7.3154761904761889E-2</v>
      </c>
      <c r="AI548" s="212">
        <f t="shared" si="300"/>
        <v>7.8169537667425182E-2</v>
      </c>
      <c r="AJ548" s="212">
        <f t="shared" si="309"/>
        <v>5.0147757626632927E-3</v>
      </c>
    </row>
    <row r="549" spans="1:36" ht="12.95" customHeight="1" x14ac:dyDescent="0.2">
      <c r="A549" s="105">
        <v>0.1</v>
      </c>
      <c r="B549" s="106">
        <f t="shared" si="308"/>
        <v>67700</v>
      </c>
      <c r="C549" s="82">
        <v>9550322</v>
      </c>
      <c r="D549" s="110">
        <f t="shared" si="315"/>
        <v>66300</v>
      </c>
      <c r="E549" s="91" t="s">
        <v>331</v>
      </c>
      <c r="F549" s="84" t="s">
        <v>97</v>
      </c>
      <c r="G549" s="43">
        <v>31</v>
      </c>
      <c r="H549" s="60">
        <v>0.28000000000000003</v>
      </c>
      <c r="I549" s="46">
        <v>2305</v>
      </c>
      <c r="J549" s="53">
        <f t="shared" si="301"/>
        <v>25</v>
      </c>
      <c r="K549" s="56">
        <f t="shared" si="302"/>
        <v>25</v>
      </c>
      <c r="L549" s="57">
        <f t="shared" si="303"/>
        <v>25</v>
      </c>
      <c r="M549" s="58">
        <f t="shared" si="304"/>
        <v>23.05</v>
      </c>
      <c r="N549" s="38">
        <f t="shared" si="316"/>
        <v>46961</v>
      </c>
      <c r="O549" s="63">
        <f t="shared" si="305"/>
        <v>20739</v>
      </c>
      <c r="P549" s="64">
        <f t="shared" si="306"/>
        <v>0.3063367799113737</v>
      </c>
      <c r="Q549" s="33"/>
      <c r="S549" s="117" t="e">
        <f t="shared" ref="S549:S571" si="319">T549-AD548</f>
        <v>#VALUE!</v>
      </c>
      <c r="T549" s="118">
        <f t="shared" si="307"/>
        <v>9550322</v>
      </c>
      <c r="U549" s="151" t="s">
        <v>1205</v>
      </c>
      <c r="V549" s="152">
        <v>31</v>
      </c>
      <c r="W549" s="6">
        <v>2497</v>
      </c>
      <c r="Y549" s="302">
        <f t="shared" si="317"/>
        <v>66170</v>
      </c>
      <c r="Z549" s="302"/>
      <c r="AA549" s="169">
        <f t="shared" si="284"/>
        <v>1</v>
      </c>
      <c r="AB549" s="168">
        <f t="shared" si="318"/>
        <v>2.3122260843282394E-2</v>
      </c>
      <c r="AC549" s="209">
        <f t="shared" ref="AC549:AC572" si="320">CEILING((AF549*$AD$9),100)-100</f>
        <v>67700</v>
      </c>
      <c r="AD549" s="151" t="s">
        <v>1205</v>
      </c>
      <c r="AE549" s="205">
        <v>31</v>
      </c>
      <c r="AF549" s="206">
        <v>2656</v>
      </c>
      <c r="AG549" s="136">
        <v>0.28000000000000003</v>
      </c>
      <c r="AH549" s="168">
        <f t="shared" si="299"/>
        <v>6.3676411694032931E-2</v>
      </c>
      <c r="AI549" s="212">
        <f t="shared" si="300"/>
        <v>2.3122260843282394E-2</v>
      </c>
      <c r="AJ549" s="212">
        <f t="shared" si="309"/>
        <v>-4.0554150850750537E-2</v>
      </c>
    </row>
    <row r="550" spans="1:36" ht="12.95" customHeight="1" x14ac:dyDescent="0.2">
      <c r="A550" s="105">
        <v>0.1</v>
      </c>
      <c r="B550" s="106">
        <f t="shared" si="308"/>
        <v>84800</v>
      </c>
      <c r="C550" s="28">
        <v>9550323</v>
      </c>
      <c r="D550" s="108">
        <f t="shared" si="315"/>
        <v>83100</v>
      </c>
      <c r="E550" s="88" t="s">
        <v>332</v>
      </c>
      <c r="F550" s="30" t="s">
        <v>98</v>
      </c>
      <c r="G550" s="43">
        <v>31</v>
      </c>
      <c r="H550" s="60">
        <v>0.28000000000000003</v>
      </c>
      <c r="I550" s="46">
        <v>2885</v>
      </c>
      <c r="J550" s="53">
        <f t="shared" si="301"/>
        <v>25</v>
      </c>
      <c r="K550" s="56">
        <f t="shared" si="302"/>
        <v>25</v>
      </c>
      <c r="L550" s="57">
        <f t="shared" si="303"/>
        <v>25</v>
      </c>
      <c r="M550" s="58">
        <f t="shared" si="304"/>
        <v>28.85</v>
      </c>
      <c r="N550" s="38">
        <f t="shared" si="316"/>
        <v>58604</v>
      </c>
      <c r="O550" s="63">
        <f t="shared" si="305"/>
        <v>26196</v>
      </c>
      <c r="P550" s="64">
        <f t="shared" si="306"/>
        <v>0.30891509433962266</v>
      </c>
      <c r="Q550" s="33"/>
      <c r="S550" s="117">
        <f t="shared" si="319"/>
        <v>1</v>
      </c>
      <c r="T550" s="118">
        <f t="shared" si="307"/>
        <v>9550323</v>
      </c>
      <c r="U550" s="151" t="s">
        <v>1206</v>
      </c>
      <c r="V550" s="152">
        <v>31</v>
      </c>
      <c r="W550" s="6">
        <v>3125</v>
      </c>
      <c r="Y550" s="302">
        <f t="shared" si="317"/>
        <v>82812</v>
      </c>
      <c r="Z550" s="302"/>
      <c r="AA550" s="169">
        <f t="shared" si="284"/>
        <v>1</v>
      </c>
      <c r="AB550" s="168">
        <f t="shared" si="318"/>
        <v>2.4006182678838917E-2</v>
      </c>
      <c r="AC550" s="209">
        <f t="shared" si="320"/>
        <v>84800</v>
      </c>
      <c r="AD550" s="151" t="s">
        <v>1206</v>
      </c>
      <c r="AE550" s="205">
        <v>31</v>
      </c>
      <c r="AF550" s="206">
        <v>3328</v>
      </c>
      <c r="AG550" s="136">
        <f t="shared" si="291"/>
        <v>0.28000000000000003</v>
      </c>
      <c r="AH550" s="168">
        <f t="shared" si="299"/>
        <v>6.4959999999999907E-2</v>
      </c>
      <c r="AI550" s="212">
        <f t="shared" si="300"/>
        <v>2.4006182678838917E-2</v>
      </c>
      <c r="AJ550" s="212">
        <f t="shared" si="309"/>
        <v>-4.095381732116099E-2</v>
      </c>
    </row>
    <row r="551" spans="1:36" ht="12.95" customHeight="1" x14ac:dyDescent="0.2">
      <c r="A551" s="105">
        <v>0.1</v>
      </c>
      <c r="B551" s="106">
        <f t="shared" si="308"/>
        <v>19400</v>
      </c>
      <c r="C551" s="28">
        <f>T551</f>
        <v>9550504</v>
      </c>
      <c r="D551" s="108">
        <f t="shared" si="315"/>
        <v>19000</v>
      </c>
      <c r="E551" s="88" t="s">
        <v>671</v>
      </c>
      <c r="F551" s="30" t="s">
        <v>672</v>
      </c>
      <c r="G551" s="43" t="s">
        <v>533</v>
      </c>
      <c r="H551" s="60">
        <v>0.28000000000000003</v>
      </c>
      <c r="I551" s="46">
        <v>650</v>
      </c>
      <c r="J551" s="53">
        <f t="shared" si="301"/>
        <v>12</v>
      </c>
      <c r="K551" s="56">
        <f t="shared" si="302"/>
        <v>20</v>
      </c>
      <c r="L551" s="57">
        <f t="shared" si="303"/>
        <v>25</v>
      </c>
      <c r="M551" s="58">
        <f t="shared" si="304"/>
        <v>6.5</v>
      </c>
      <c r="N551" s="38">
        <f t="shared" si="316"/>
        <v>13379</v>
      </c>
      <c r="O551" s="63">
        <f t="shared" si="305"/>
        <v>6021</v>
      </c>
      <c r="P551" s="64">
        <f t="shared" si="306"/>
        <v>0.31036082474226806</v>
      </c>
      <c r="Q551" s="33"/>
      <c r="S551" s="117">
        <f t="shared" si="319"/>
        <v>181</v>
      </c>
      <c r="T551" s="118">
        <v>9550504</v>
      </c>
      <c r="U551" s="151" t="s">
        <v>1472</v>
      </c>
      <c r="V551" s="152" t="s">
        <v>533</v>
      </c>
      <c r="W551" s="6">
        <v>711</v>
      </c>
      <c r="Y551" s="302">
        <f t="shared" si="317"/>
        <v>18841</v>
      </c>
      <c r="Z551" s="302"/>
      <c r="AA551" s="169">
        <f t="shared" si="284"/>
        <v>1</v>
      </c>
      <c r="AB551" s="168">
        <f t="shared" si="318"/>
        <v>2.9669338145533741E-2</v>
      </c>
      <c r="AC551" s="209">
        <f t="shared" si="320"/>
        <v>19400</v>
      </c>
      <c r="AD551" s="151" t="s">
        <v>1472</v>
      </c>
      <c r="AE551" s="205" t="s">
        <v>533</v>
      </c>
      <c r="AF551" s="206">
        <v>761</v>
      </c>
      <c r="AG551" s="136">
        <f t="shared" si="291"/>
        <v>0.28000000000000003</v>
      </c>
      <c r="AH551" s="168">
        <f t="shared" si="299"/>
        <v>7.0323488045006988E-2</v>
      </c>
      <c r="AI551" s="212">
        <f t="shared" si="300"/>
        <v>2.9669338145533741E-2</v>
      </c>
      <c r="AJ551" s="212">
        <f t="shared" si="309"/>
        <v>-4.0654149899473246E-2</v>
      </c>
    </row>
    <row r="552" spans="1:36" ht="12.95" customHeight="1" x14ac:dyDescent="0.2">
      <c r="A552" s="105">
        <v>0.1</v>
      </c>
      <c r="B552" s="106">
        <f t="shared" si="308"/>
        <v>22200</v>
      </c>
      <c r="C552" s="28">
        <f t="shared" ref="C552:C555" si="321">T552</f>
        <v>9550510</v>
      </c>
      <c r="D552" s="108">
        <f t="shared" si="315"/>
        <v>21700</v>
      </c>
      <c r="E552" s="88" t="s">
        <v>673</v>
      </c>
      <c r="F552" s="30" t="s">
        <v>674</v>
      </c>
      <c r="G552" s="43" t="s">
        <v>533</v>
      </c>
      <c r="H552" s="60">
        <v>0.28000000000000003</v>
      </c>
      <c r="I552" s="46">
        <v>740</v>
      </c>
      <c r="J552" s="53">
        <f t="shared" si="301"/>
        <v>20</v>
      </c>
      <c r="K552" s="56">
        <f t="shared" si="302"/>
        <v>20</v>
      </c>
      <c r="L552" s="57">
        <f t="shared" si="303"/>
        <v>25</v>
      </c>
      <c r="M552" s="58">
        <f t="shared" si="304"/>
        <v>7.4</v>
      </c>
      <c r="N552" s="38">
        <f t="shared" si="316"/>
        <v>15406</v>
      </c>
      <c r="O552" s="63">
        <f t="shared" si="305"/>
        <v>6794</v>
      </c>
      <c r="P552" s="64">
        <f t="shared" si="306"/>
        <v>0.30603603603603602</v>
      </c>
      <c r="Q552" s="33"/>
      <c r="S552" s="117">
        <f t="shared" si="319"/>
        <v>6</v>
      </c>
      <c r="T552" s="118">
        <v>9550510</v>
      </c>
      <c r="U552" s="151" t="s">
        <v>1473</v>
      </c>
      <c r="V552" s="152" t="s">
        <v>533</v>
      </c>
      <c r="W552" s="6">
        <v>814</v>
      </c>
      <c r="Y552" s="302">
        <f t="shared" si="317"/>
        <v>21570</v>
      </c>
      <c r="Z552" s="302"/>
      <c r="AA552" s="169">
        <f t="shared" si="284"/>
        <v>1</v>
      </c>
      <c r="AB552" s="168">
        <f t="shared" si="318"/>
        <v>2.9207232267037586E-2</v>
      </c>
      <c r="AC552" s="209">
        <f t="shared" si="320"/>
        <v>22200</v>
      </c>
      <c r="AD552" s="151" t="s">
        <v>1473</v>
      </c>
      <c r="AE552" s="205" t="s">
        <v>533</v>
      </c>
      <c r="AF552" s="206">
        <v>872</v>
      </c>
      <c r="AG552" s="136">
        <f t="shared" si="291"/>
        <v>0.28000000000000003</v>
      </c>
      <c r="AH552" s="168">
        <f t="shared" si="299"/>
        <v>7.1253071253071232E-2</v>
      </c>
      <c r="AI552" s="212">
        <f t="shared" si="300"/>
        <v>2.9207232267037586E-2</v>
      </c>
      <c r="AJ552" s="212">
        <f t="shared" si="309"/>
        <v>-4.2045838986033646E-2</v>
      </c>
    </row>
    <row r="553" spans="1:36" ht="12.95" customHeight="1" x14ac:dyDescent="0.2">
      <c r="A553" s="105">
        <v>0.1</v>
      </c>
      <c r="B553" s="106">
        <f t="shared" si="308"/>
        <v>23000</v>
      </c>
      <c r="C553" s="28">
        <f t="shared" si="321"/>
        <v>9550514</v>
      </c>
      <c r="D553" s="108">
        <f t="shared" si="315"/>
        <v>22500</v>
      </c>
      <c r="E553" s="88" t="s">
        <v>675</v>
      </c>
      <c r="F553" s="30" t="s">
        <v>676</v>
      </c>
      <c r="G553" s="43" t="s">
        <v>533</v>
      </c>
      <c r="H553" s="60">
        <v>0.28000000000000003</v>
      </c>
      <c r="I553" s="46">
        <v>770</v>
      </c>
      <c r="J553" s="53">
        <f t="shared" si="301"/>
        <v>20</v>
      </c>
      <c r="K553" s="56">
        <f t="shared" si="302"/>
        <v>20</v>
      </c>
      <c r="L553" s="57">
        <f t="shared" si="303"/>
        <v>25</v>
      </c>
      <c r="M553" s="58">
        <f t="shared" si="304"/>
        <v>7.7</v>
      </c>
      <c r="N553" s="38">
        <f t="shared" si="316"/>
        <v>16008</v>
      </c>
      <c r="O553" s="63">
        <f t="shared" si="305"/>
        <v>6992</v>
      </c>
      <c r="P553" s="64">
        <f t="shared" si="306"/>
        <v>0.30399999999999999</v>
      </c>
      <c r="Q553" s="33"/>
      <c r="S553" s="117">
        <f t="shared" si="319"/>
        <v>4</v>
      </c>
      <c r="T553" s="118">
        <v>9550514</v>
      </c>
      <c r="U553" s="151" t="s">
        <v>1474</v>
      </c>
      <c r="V553" s="152" t="s">
        <v>533</v>
      </c>
      <c r="W553" s="6">
        <v>845</v>
      </c>
      <c r="Y553" s="302">
        <f t="shared" si="317"/>
        <v>22392</v>
      </c>
      <c r="Z553" s="302"/>
      <c r="AA553" s="169">
        <f t="shared" si="284"/>
        <v>1</v>
      </c>
      <c r="AB553" s="168">
        <f t="shared" si="318"/>
        <v>2.7152554483744096E-2</v>
      </c>
      <c r="AC553" s="209">
        <f t="shared" si="320"/>
        <v>23000</v>
      </c>
      <c r="AD553" s="151" t="s">
        <v>1474</v>
      </c>
      <c r="AE553" s="205" t="s">
        <v>533</v>
      </c>
      <c r="AF553" s="206">
        <v>903</v>
      </c>
      <c r="AG553" s="136">
        <f t="shared" si="291"/>
        <v>0.28000000000000003</v>
      </c>
      <c r="AH553" s="168">
        <f t="shared" si="299"/>
        <v>6.8639053254437865E-2</v>
      </c>
      <c r="AI553" s="212">
        <f t="shared" si="300"/>
        <v>2.7152554483744096E-2</v>
      </c>
      <c r="AJ553" s="212">
        <f t="shared" si="309"/>
        <v>-4.1486498770693769E-2</v>
      </c>
    </row>
    <row r="554" spans="1:36" ht="12.95" customHeight="1" x14ac:dyDescent="0.2">
      <c r="A554" s="105">
        <f t="shared" si="311"/>
        <v>0.1</v>
      </c>
      <c r="B554" s="106">
        <f t="shared" si="308"/>
        <v>25200</v>
      </c>
      <c r="C554" s="28">
        <f t="shared" si="321"/>
        <v>9550522</v>
      </c>
      <c r="D554" s="108">
        <f t="shared" si="315"/>
        <v>24600</v>
      </c>
      <c r="E554" s="88" t="s">
        <v>677</v>
      </c>
      <c r="F554" s="30" t="s">
        <v>678</v>
      </c>
      <c r="G554" s="43" t="s">
        <v>533</v>
      </c>
      <c r="H554" s="60">
        <v>0.28000000000000003</v>
      </c>
      <c r="I554" s="46">
        <v>840</v>
      </c>
      <c r="J554" s="53">
        <f t="shared" si="301"/>
        <v>20</v>
      </c>
      <c r="K554" s="56">
        <f t="shared" si="302"/>
        <v>20</v>
      </c>
      <c r="L554" s="57">
        <f t="shared" si="303"/>
        <v>25</v>
      </c>
      <c r="M554" s="58">
        <f t="shared" si="304"/>
        <v>8.4</v>
      </c>
      <c r="N554" s="38">
        <f t="shared" si="316"/>
        <v>17413</v>
      </c>
      <c r="O554" s="63">
        <f t="shared" si="305"/>
        <v>7787</v>
      </c>
      <c r="P554" s="64">
        <f t="shared" si="306"/>
        <v>0.30900793650793651</v>
      </c>
      <c r="Q554" s="33"/>
      <c r="S554" s="117">
        <f t="shared" si="319"/>
        <v>8</v>
      </c>
      <c r="T554" s="118">
        <v>9550522</v>
      </c>
      <c r="U554" s="151" t="s">
        <v>1475</v>
      </c>
      <c r="V554" s="152" t="s">
        <v>533</v>
      </c>
      <c r="W554" s="6">
        <v>927</v>
      </c>
      <c r="Y554" s="302">
        <f t="shared" si="317"/>
        <v>24565</v>
      </c>
      <c r="Z554" s="302"/>
      <c r="AA554" s="169">
        <f t="shared" si="284"/>
        <v>1</v>
      </c>
      <c r="AB554" s="168">
        <f t="shared" si="318"/>
        <v>2.5849786281294529E-2</v>
      </c>
      <c r="AC554" s="209">
        <f t="shared" si="320"/>
        <v>25200</v>
      </c>
      <c r="AD554" s="151" t="s">
        <v>1475</v>
      </c>
      <c r="AE554" s="205" t="s">
        <v>533</v>
      </c>
      <c r="AF554" s="206">
        <v>992</v>
      </c>
      <c r="AG554" s="136">
        <f t="shared" si="291"/>
        <v>0.28000000000000003</v>
      </c>
      <c r="AH554" s="168">
        <f t="shared" si="299"/>
        <v>7.0118662351672079E-2</v>
      </c>
      <c r="AI554" s="212">
        <f t="shared" si="300"/>
        <v>2.5849786281294529E-2</v>
      </c>
      <c r="AJ554" s="212">
        <f t="shared" si="309"/>
        <v>-4.426887607037755E-2</v>
      </c>
    </row>
    <row r="555" spans="1:36" ht="12.95" customHeight="1" thickBot="1" x14ac:dyDescent="0.25">
      <c r="A555" s="124">
        <f t="shared" si="311"/>
        <v>0.1</v>
      </c>
      <c r="B555" s="106">
        <f t="shared" si="308"/>
        <v>30300</v>
      </c>
      <c r="C555" s="85">
        <f t="shared" si="321"/>
        <v>9550530</v>
      </c>
      <c r="D555" s="111">
        <f t="shared" si="315"/>
        <v>29600</v>
      </c>
      <c r="E555" s="93" t="s">
        <v>679</v>
      </c>
      <c r="F555" s="87" t="s">
        <v>680</v>
      </c>
      <c r="G555" s="43" t="s">
        <v>533</v>
      </c>
      <c r="H555" s="60">
        <v>0.28000000000000003</v>
      </c>
      <c r="I555" s="46">
        <v>1000</v>
      </c>
      <c r="J555" s="53">
        <f t="shared" si="301"/>
        <v>20</v>
      </c>
      <c r="K555" s="56">
        <f t="shared" si="302"/>
        <v>20</v>
      </c>
      <c r="L555" s="57">
        <f t="shared" si="303"/>
        <v>25</v>
      </c>
      <c r="M555" s="58">
        <f t="shared" si="304"/>
        <v>10</v>
      </c>
      <c r="N555" s="38">
        <f t="shared" si="316"/>
        <v>20625</v>
      </c>
      <c r="O555" s="63">
        <f t="shared" si="305"/>
        <v>9675</v>
      </c>
      <c r="P555" s="64">
        <f t="shared" si="306"/>
        <v>0.31930693069306931</v>
      </c>
      <c r="Q555" s="33"/>
      <c r="S555" s="117">
        <f t="shared" si="319"/>
        <v>8</v>
      </c>
      <c r="T555" s="118">
        <v>9550530</v>
      </c>
      <c r="U555" s="151" t="s">
        <v>1476</v>
      </c>
      <c r="V555" s="152" t="s">
        <v>533</v>
      </c>
      <c r="W555" s="6">
        <v>1113</v>
      </c>
      <c r="Y555" s="302">
        <f t="shared" si="317"/>
        <v>29494</v>
      </c>
      <c r="Z555" s="302"/>
      <c r="AA555" s="169">
        <f t="shared" si="284"/>
        <v>1</v>
      </c>
      <c r="AB555" s="168">
        <f t="shared" si="318"/>
        <v>2.7327592052620808E-2</v>
      </c>
      <c r="AC555" s="209">
        <f t="shared" si="320"/>
        <v>30300</v>
      </c>
      <c r="AD555" s="151" t="s">
        <v>1476</v>
      </c>
      <c r="AE555" s="205" t="s">
        <v>533</v>
      </c>
      <c r="AF555" s="206">
        <v>1192</v>
      </c>
      <c r="AG555" s="136">
        <f t="shared" si="291"/>
        <v>0.28000000000000003</v>
      </c>
      <c r="AH555" s="168">
        <f t="shared" si="299"/>
        <v>7.0979335130278542E-2</v>
      </c>
      <c r="AI555" s="212">
        <f t="shared" si="300"/>
        <v>2.7327592052620808E-2</v>
      </c>
      <c r="AJ555" s="212">
        <f t="shared" si="309"/>
        <v>-4.3651743077657734E-2</v>
      </c>
    </row>
    <row r="556" spans="1:36" ht="12.95" customHeight="1" x14ac:dyDescent="0.2">
      <c r="A556" s="123">
        <f t="shared" si="311"/>
        <v>0.1</v>
      </c>
      <c r="B556" s="106">
        <f t="shared" si="308"/>
        <v>159000</v>
      </c>
      <c r="C556" s="81">
        <v>9600060</v>
      </c>
      <c r="D556" s="112">
        <f t="shared" si="315"/>
        <v>155800</v>
      </c>
      <c r="E556" s="99" t="s">
        <v>333</v>
      </c>
      <c r="F556" s="97" t="s">
        <v>99</v>
      </c>
      <c r="G556" s="43">
        <v>33</v>
      </c>
      <c r="H556" s="60">
        <v>0.19</v>
      </c>
      <c r="I556" s="46">
        <v>5330</v>
      </c>
      <c r="J556" s="53">
        <f t="shared" si="301"/>
        <v>0</v>
      </c>
      <c r="K556" s="56">
        <f t="shared" si="302"/>
        <v>0</v>
      </c>
      <c r="L556" s="57">
        <f t="shared" si="303"/>
        <v>0</v>
      </c>
      <c r="M556" s="58">
        <f t="shared" si="304"/>
        <v>51.65</v>
      </c>
      <c r="N556" s="38">
        <f t="shared" si="316"/>
        <v>120147</v>
      </c>
      <c r="O556" s="63">
        <f t="shared" ref="O556:O620" si="322">B556-N556</f>
        <v>38853</v>
      </c>
      <c r="P556" s="64">
        <f t="shared" ref="P556:P620" si="323">O556/B556</f>
        <v>0.24435849056603773</v>
      </c>
      <c r="Q556" s="33"/>
      <c r="S556" s="117">
        <f t="shared" si="319"/>
        <v>49530</v>
      </c>
      <c r="T556" s="118">
        <f t="shared" si="307"/>
        <v>9600060</v>
      </c>
      <c r="U556" s="151" t="s">
        <v>1207</v>
      </c>
      <c r="V556" s="152">
        <v>33</v>
      </c>
      <c r="W556" s="6">
        <v>5830</v>
      </c>
      <c r="Y556" s="302">
        <f t="shared" si="317"/>
        <v>154494</v>
      </c>
      <c r="Z556" s="302"/>
      <c r="AA556" s="169">
        <f t="shared" ref="AA556:AA620" si="324">AA555</f>
        <v>1</v>
      </c>
      <c r="AB556" s="168">
        <f t="shared" si="318"/>
        <v>2.9166181210920739E-2</v>
      </c>
      <c r="AC556" s="209">
        <f t="shared" ref="AC556:AC566" si="325">CEILING((AF556*$AD$9),1000)-1000</f>
        <v>159000</v>
      </c>
      <c r="AD556" s="151" t="s">
        <v>1207</v>
      </c>
      <c r="AE556" s="205">
        <v>33</v>
      </c>
      <c r="AF556" s="206">
        <v>6252</v>
      </c>
      <c r="AG556" s="136">
        <v>0.19</v>
      </c>
      <c r="AH556" s="168">
        <f t="shared" si="299"/>
        <v>7.238421955403096E-2</v>
      </c>
      <c r="AI556" s="212">
        <f t="shared" si="300"/>
        <v>2.9166181210920739E-2</v>
      </c>
      <c r="AJ556" s="212">
        <f t="shared" si="309"/>
        <v>-4.3218038343110221E-2</v>
      </c>
    </row>
    <row r="557" spans="1:36" ht="12.95" customHeight="1" x14ac:dyDescent="0.2">
      <c r="A557" s="105">
        <f t="shared" si="311"/>
        <v>0.1</v>
      </c>
      <c r="B557" s="106">
        <f t="shared" si="308"/>
        <v>170000</v>
      </c>
      <c r="C557" s="28">
        <v>9600063</v>
      </c>
      <c r="D557" s="108">
        <f t="shared" si="315"/>
        <v>166500</v>
      </c>
      <c r="E557" s="29" t="s">
        <v>334</v>
      </c>
      <c r="F557" s="30" t="s">
        <v>100</v>
      </c>
      <c r="G557" s="43">
        <v>33</v>
      </c>
      <c r="H557" s="60">
        <v>0.19</v>
      </c>
      <c r="I557" s="46">
        <v>5720</v>
      </c>
      <c r="J557" s="53">
        <f t="shared" ref="J557:J621" si="326">IF(I557*(1-H557)&lt;500,$M$2,K557)</f>
        <v>0</v>
      </c>
      <c r="K557" s="56">
        <f t="shared" ref="K557:K621" si="327">IF(I557*(1-H557)&lt;1000,$M$3,L557)</f>
        <v>0</v>
      </c>
      <c r="L557" s="57">
        <f t="shared" ref="L557:L621" si="328">IF(I557*(1-H557)&lt;3000,$M$4,0)</f>
        <v>0</v>
      </c>
      <c r="M557" s="58">
        <f t="shared" ref="M557:M621" si="329">IF(J557&gt;0,(I557/100),(25+I557/200))</f>
        <v>53.6</v>
      </c>
      <c r="N557" s="38">
        <f t="shared" si="316"/>
        <v>128887</v>
      </c>
      <c r="O557" s="63">
        <f t="shared" si="322"/>
        <v>41113</v>
      </c>
      <c r="P557" s="64">
        <f t="shared" si="323"/>
        <v>0.24184117647058823</v>
      </c>
      <c r="Q557" s="33"/>
      <c r="S557" s="117">
        <f t="shared" si="319"/>
        <v>3</v>
      </c>
      <c r="T557" s="118">
        <f t="shared" ref="T557:T621" si="330">C557</f>
        <v>9600063</v>
      </c>
      <c r="U557" s="151" t="s">
        <v>1208</v>
      </c>
      <c r="V557" s="152">
        <v>33</v>
      </c>
      <c r="W557" s="6">
        <v>6255</v>
      </c>
      <c r="Y557" s="302">
        <f t="shared" si="317"/>
        <v>165757</v>
      </c>
      <c r="Z557" s="302"/>
      <c r="AA557" s="169">
        <f t="shared" si="324"/>
        <v>1</v>
      </c>
      <c r="AB557" s="168">
        <f t="shared" si="318"/>
        <v>2.5597712313808696E-2</v>
      </c>
      <c r="AC557" s="209">
        <f>CEILING((AF557*$AD$9),1000)-2000</f>
        <v>170000</v>
      </c>
      <c r="AD557" s="151" t="s">
        <v>1208</v>
      </c>
      <c r="AE557" s="205">
        <v>33</v>
      </c>
      <c r="AF557" s="206">
        <v>6717</v>
      </c>
      <c r="AG557" s="136">
        <f t="shared" si="291"/>
        <v>0.19</v>
      </c>
      <c r="AH557" s="168">
        <f t="shared" si="299"/>
        <v>7.3860911270983154E-2</v>
      </c>
      <c r="AI557" s="212">
        <f t="shared" si="300"/>
        <v>2.5597712313808696E-2</v>
      </c>
      <c r="AJ557" s="212">
        <f t="shared" si="309"/>
        <v>-4.8263198957174458E-2</v>
      </c>
    </row>
    <row r="558" spans="1:36" ht="12.95" customHeight="1" x14ac:dyDescent="0.2">
      <c r="A558" s="105">
        <f t="shared" si="311"/>
        <v>0.1</v>
      </c>
      <c r="B558" s="106">
        <f t="shared" si="308"/>
        <v>190000</v>
      </c>
      <c r="C558" s="28">
        <v>9600120</v>
      </c>
      <c r="D558" s="108">
        <f t="shared" si="315"/>
        <v>186100</v>
      </c>
      <c r="E558" s="29" t="s">
        <v>335</v>
      </c>
      <c r="F558" s="30" t="s">
        <v>101</v>
      </c>
      <c r="G558" s="43">
        <v>33</v>
      </c>
      <c r="H558" s="60">
        <v>0.19</v>
      </c>
      <c r="I558" s="46">
        <v>6415</v>
      </c>
      <c r="J558" s="53">
        <f t="shared" si="326"/>
        <v>0</v>
      </c>
      <c r="K558" s="56">
        <f t="shared" si="327"/>
        <v>0</v>
      </c>
      <c r="L558" s="57">
        <f t="shared" si="328"/>
        <v>0</v>
      </c>
      <c r="M558" s="58">
        <f t="shared" si="329"/>
        <v>57.075000000000003</v>
      </c>
      <c r="N558" s="38">
        <f t="shared" si="316"/>
        <v>144464</v>
      </c>
      <c r="O558" s="63">
        <f t="shared" si="322"/>
        <v>45536</v>
      </c>
      <c r="P558" s="64">
        <f t="shared" si="323"/>
        <v>0.23966315789473686</v>
      </c>
      <c r="Q558" s="33"/>
      <c r="S558" s="117">
        <f t="shared" si="319"/>
        <v>57</v>
      </c>
      <c r="T558" s="118">
        <f t="shared" si="330"/>
        <v>9600120</v>
      </c>
      <c r="U558" s="151" t="s">
        <v>1209</v>
      </c>
      <c r="V558" s="152">
        <v>33</v>
      </c>
      <c r="W558" s="6">
        <v>7015</v>
      </c>
      <c r="Y558" s="302">
        <f t="shared" si="317"/>
        <v>185897</v>
      </c>
      <c r="Z558" s="302"/>
      <c r="AA558" s="169">
        <f t="shared" si="324"/>
        <v>1</v>
      </c>
      <c r="AB558" s="168">
        <f t="shared" si="318"/>
        <v>2.2071362098366354E-2</v>
      </c>
      <c r="AC558" s="209">
        <f>CEILING((AF558*$AD$9),1000)-2000</f>
        <v>190000</v>
      </c>
      <c r="AD558" s="151" t="s">
        <v>1209</v>
      </c>
      <c r="AE558" s="205">
        <v>33</v>
      </c>
      <c r="AF558" s="206">
        <v>7525</v>
      </c>
      <c r="AG558" s="136">
        <f t="shared" si="291"/>
        <v>0.19</v>
      </c>
      <c r="AH558" s="168">
        <f t="shared" si="299"/>
        <v>7.2701354240912286E-2</v>
      </c>
      <c r="AI558" s="212">
        <f t="shared" si="300"/>
        <v>2.2071362098366354E-2</v>
      </c>
      <c r="AJ558" s="212">
        <f t="shared" si="309"/>
        <v>-5.0629992142545932E-2</v>
      </c>
    </row>
    <row r="559" spans="1:36" ht="12.95" customHeight="1" x14ac:dyDescent="0.2">
      <c r="A559" s="105">
        <f t="shared" si="311"/>
        <v>0.1</v>
      </c>
      <c r="B559" s="106">
        <f t="shared" si="308"/>
        <v>202000</v>
      </c>
      <c r="C559" s="28">
        <v>9600123</v>
      </c>
      <c r="D559" s="108">
        <f t="shared" si="315"/>
        <v>197900</v>
      </c>
      <c r="E559" s="29" t="s">
        <v>336</v>
      </c>
      <c r="F559" s="30" t="s">
        <v>102</v>
      </c>
      <c r="G559" s="43">
        <v>33</v>
      </c>
      <c r="H559" s="60">
        <v>0.19</v>
      </c>
      <c r="I559" s="46">
        <v>6780</v>
      </c>
      <c r="J559" s="53">
        <f t="shared" si="326"/>
        <v>0</v>
      </c>
      <c r="K559" s="56">
        <f t="shared" si="327"/>
        <v>0</v>
      </c>
      <c r="L559" s="57">
        <f t="shared" si="328"/>
        <v>0</v>
      </c>
      <c r="M559" s="58">
        <f t="shared" si="329"/>
        <v>58.9</v>
      </c>
      <c r="N559" s="38">
        <f t="shared" si="316"/>
        <v>152645</v>
      </c>
      <c r="O559" s="63">
        <f t="shared" si="322"/>
        <v>49355</v>
      </c>
      <c r="P559" s="64">
        <f t="shared" si="323"/>
        <v>0.24433168316831683</v>
      </c>
      <c r="Q559" s="33"/>
      <c r="S559" s="117">
        <f t="shared" si="319"/>
        <v>3</v>
      </c>
      <c r="T559" s="118">
        <f t="shared" si="330"/>
        <v>9600123</v>
      </c>
      <c r="U559" s="151" t="s">
        <v>1210</v>
      </c>
      <c r="V559" s="152">
        <v>33</v>
      </c>
      <c r="W559" s="6">
        <v>7410</v>
      </c>
      <c r="Y559" s="302">
        <f t="shared" si="317"/>
        <v>196364</v>
      </c>
      <c r="Z559" s="302"/>
      <c r="AA559" s="169">
        <f t="shared" si="324"/>
        <v>1</v>
      </c>
      <c r="AB559" s="168">
        <f t="shared" si="318"/>
        <v>2.8701798700372816E-2</v>
      </c>
      <c r="AC559" s="209">
        <f t="shared" si="325"/>
        <v>202000</v>
      </c>
      <c r="AD559" s="151" t="s">
        <v>1210</v>
      </c>
      <c r="AE559" s="205">
        <v>33</v>
      </c>
      <c r="AF559" s="206">
        <v>7949</v>
      </c>
      <c r="AG559" s="136">
        <f t="shared" si="291"/>
        <v>0.19</v>
      </c>
      <c r="AH559" s="168">
        <f t="shared" si="299"/>
        <v>7.2739541160593779E-2</v>
      </c>
      <c r="AI559" s="212">
        <f t="shared" si="300"/>
        <v>2.8701798700372816E-2</v>
      </c>
      <c r="AJ559" s="212">
        <f t="shared" si="309"/>
        <v>-4.4037742460220963E-2</v>
      </c>
    </row>
    <row r="560" spans="1:36" ht="12.95" customHeight="1" x14ac:dyDescent="0.2">
      <c r="A560" s="105">
        <f t="shared" ref="A560:A624" si="331">IF(H555&lt;19%,0.05,0.1)</f>
        <v>0.1</v>
      </c>
      <c r="B560" s="106">
        <f t="shared" si="308"/>
        <v>216000</v>
      </c>
      <c r="C560" s="28">
        <v>9600126</v>
      </c>
      <c r="D560" s="108">
        <f t="shared" si="315"/>
        <v>211600</v>
      </c>
      <c r="E560" s="29" t="s">
        <v>337</v>
      </c>
      <c r="F560" s="30" t="s">
        <v>103</v>
      </c>
      <c r="G560" s="43">
        <v>33</v>
      </c>
      <c r="H560" s="60">
        <v>0.19</v>
      </c>
      <c r="I560" s="46">
        <v>7245</v>
      </c>
      <c r="J560" s="53">
        <f t="shared" si="326"/>
        <v>0</v>
      </c>
      <c r="K560" s="56">
        <f t="shared" si="327"/>
        <v>0</v>
      </c>
      <c r="L560" s="57">
        <f t="shared" si="328"/>
        <v>0</v>
      </c>
      <c r="M560" s="58">
        <f t="shared" si="329"/>
        <v>61.225000000000001</v>
      </c>
      <c r="N560" s="38">
        <f t="shared" si="316"/>
        <v>163067</v>
      </c>
      <c r="O560" s="63">
        <f t="shared" si="322"/>
        <v>52933</v>
      </c>
      <c r="P560" s="64">
        <f t="shared" si="323"/>
        <v>0.24506018518518519</v>
      </c>
      <c r="Q560" s="33"/>
      <c r="S560" s="117">
        <f t="shared" si="319"/>
        <v>3</v>
      </c>
      <c r="T560" s="118">
        <f t="shared" si="330"/>
        <v>9600126</v>
      </c>
      <c r="U560" s="151" t="s">
        <v>1211</v>
      </c>
      <c r="V560" s="152">
        <v>33</v>
      </c>
      <c r="W560" s="6">
        <v>7920</v>
      </c>
      <c r="Y560" s="302">
        <f t="shared" si="317"/>
        <v>209879</v>
      </c>
      <c r="Z560" s="302"/>
      <c r="AA560" s="169">
        <f t="shared" si="324"/>
        <v>1</v>
      </c>
      <c r="AB560" s="168">
        <f t="shared" si="318"/>
        <v>2.9164423310574117E-2</v>
      </c>
      <c r="AC560" s="209">
        <f t="shared" si="325"/>
        <v>216000</v>
      </c>
      <c r="AD560" s="151" t="s">
        <v>1211</v>
      </c>
      <c r="AE560" s="205">
        <v>33</v>
      </c>
      <c r="AF560" s="206">
        <v>8504</v>
      </c>
      <c r="AG560" s="136">
        <f t="shared" si="291"/>
        <v>0.19</v>
      </c>
      <c r="AH560" s="168">
        <f t="shared" si="299"/>
        <v>7.3737373737373657E-2</v>
      </c>
      <c r="AI560" s="212">
        <f t="shared" si="300"/>
        <v>2.9164423310574117E-2</v>
      </c>
      <c r="AJ560" s="212">
        <f t="shared" si="309"/>
        <v>-4.457295042679954E-2</v>
      </c>
    </row>
    <row r="561" spans="1:36" ht="12.95" customHeight="1" x14ac:dyDescent="0.2">
      <c r="A561" s="105">
        <f t="shared" si="331"/>
        <v>0.1</v>
      </c>
      <c r="B561" s="106">
        <f t="shared" si="308"/>
        <v>215000</v>
      </c>
      <c r="C561" s="28">
        <v>9600160</v>
      </c>
      <c r="D561" s="108">
        <f t="shared" si="315"/>
        <v>210600</v>
      </c>
      <c r="E561" s="29" t="s">
        <v>338</v>
      </c>
      <c r="F561" s="30" t="s">
        <v>104</v>
      </c>
      <c r="G561" s="43">
        <v>33</v>
      </c>
      <c r="H561" s="60">
        <v>0.19</v>
      </c>
      <c r="I561" s="46">
        <v>7195</v>
      </c>
      <c r="J561" s="53">
        <f t="shared" si="326"/>
        <v>0</v>
      </c>
      <c r="K561" s="56">
        <f t="shared" si="327"/>
        <v>0</v>
      </c>
      <c r="L561" s="57">
        <f t="shared" si="328"/>
        <v>0</v>
      </c>
      <c r="M561" s="58">
        <f t="shared" si="329"/>
        <v>60.975000000000001</v>
      </c>
      <c r="N561" s="38">
        <f t="shared" si="316"/>
        <v>161946</v>
      </c>
      <c r="O561" s="63">
        <f t="shared" si="322"/>
        <v>53054</v>
      </c>
      <c r="P561" s="64">
        <f t="shared" si="323"/>
        <v>0.24676279069767443</v>
      </c>
      <c r="Q561" s="33"/>
      <c r="S561" s="117">
        <f t="shared" si="319"/>
        <v>34</v>
      </c>
      <c r="T561" s="118">
        <f t="shared" si="330"/>
        <v>9600160</v>
      </c>
      <c r="U561" s="151" t="s">
        <v>1212</v>
      </c>
      <c r="V561" s="152">
        <v>33</v>
      </c>
      <c r="W561" s="6">
        <v>7865</v>
      </c>
      <c r="Y561" s="302">
        <f t="shared" si="317"/>
        <v>208422</v>
      </c>
      <c r="Z561" s="302"/>
      <c r="AA561" s="169">
        <f t="shared" si="324"/>
        <v>1</v>
      </c>
      <c r="AB561" s="168">
        <f t="shared" si="318"/>
        <v>3.1560967652167315E-2</v>
      </c>
      <c r="AC561" s="209">
        <f t="shared" si="325"/>
        <v>215000</v>
      </c>
      <c r="AD561" s="151" t="s">
        <v>1212</v>
      </c>
      <c r="AE561" s="205">
        <v>33</v>
      </c>
      <c r="AF561" s="206">
        <v>8444</v>
      </c>
      <c r="AG561" s="136">
        <f t="shared" si="291"/>
        <v>0.19</v>
      </c>
      <c r="AH561" s="168">
        <f t="shared" si="299"/>
        <v>7.361729179911003E-2</v>
      </c>
      <c r="AI561" s="212">
        <f t="shared" si="300"/>
        <v>3.1560967652167315E-2</v>
      </c>
      <c r="AJ561" s="212">
        <f t="shared" si="309"/>
        <v>-4.2056324146942714E-2</v>
      </c>
    </row>
    <row r="562" spans="1:36" ht="12.95" customHeight="1" x14ac:dyDescent="0.2">
      <c r="A562" s="105">
        <f t="shared" si="331"/>
        <v>0.1</v>
      </c>
      <c r="B562" s="106">
        <f t="shared" si="308"/>
        <v>226000</v>
      </c>
      <c r="C562" s="28">
        <v>9600163</v>
      </c>
      <c r="D562" s="108">
        <f t="shared" si="315"/>
        <v>221400</v>
      </c>
      <c r="E562" s="29" t="s">
        <v>339</v>
      </c>
      <c r="F562" s="30" t="s">
        <v>105</v>
      </c>
      <c r="G562" s="43">
        <v>33</v>
      </c>
      <c r="H562" s="60">
        <v>0.19</v>
      </c>
      <c r="I562" s="46">
        <v>7575</v>
      </c>
      <c r="J562" s="53">
        <f t="shared" si="326"/>
        <v>0</v>
      </c>
      <c r="K562" s="56">
        <f t="shared" si="327"/>
        <v>0</v>
      </c>
      <c r="L562" s="57">
        <f t="shared" si="328"/>
        <v>0</v>
      </c>
      <c r="M562" s="58">
        <f t="shared" si="329"/>
        <v>62.875</v>
      </c>
      <c r="N562" s="38">
        <f t="shared" si="316"/>
        <v>170463</v>
      </c>
      <c r="O562" s="63">
        <f t="shared" si="322"/>
        <v>55537</v>
      </c>
      <c r="P562" s="64">
        <f t="shared" si="323"/>
        <v>0.24573893805309735</v>
      </c>
      <c r="Q562" s="33"/>
      <c r="S562" s="117">
        <f t="shared" si="319"/>
        <v>3</v>
      </c>
      <c r="T562" s="118">
        <f t="shared" si="330"/>
        <v>9600163</v>
      </c>
      <c r="U562" s="151" t="s">
        <v>1213</v>
      </c>
      <c r="V562" s="152">
        <v>33</v>
      </c>
      <c r="W562" s="6">
        <v>8280</v>
      </c>
      <c r="Y562" s="302">
        <f t="shared" si="317"/>
        <v>219419</v>
      </c>
      <c r="Z562" s="302"/>
      <c r="AA562" s="169">
        <f t="shared" si="324"/>
        <v>1</v>
      </c>
      <c r="AB562" s="168">
        <f t="shared" si="318"/>
        <v>2.9992844739972435E-2</v>
      </c>
      <c r="AC562" s="209">
        <f t="shared" si="325"/>
        <v>226000</v>
      </c>
      <c r="AD562" s="151" t="s">
        <v>1213</v>
      </c>
      <c r="AE562" s="205">
        <v>33</v>
      </c>
      <c r="AF562" s="206">
        <v>8878</v>
      </c>
      <c r="AG562" s="136">
        <f t="shared" si="291"/>
        <v>0.19</v>
      </c>
      <c r="AH562" s="168">
        <f t="shared" si="299"/>
        <v>7.2222222222222188E-2</v>
      </c>
      <c r="AI562" s="212">
        <f t="shared" si="300"/>
        <v>2.9992844739972435E-2</v>
      </c>
      <c r="AJ562" s="212">
        <f t="shared" si="309"/>
        <v>-4.2229377482249753E-2</v>
      </c>
    </row>
    <row r="563" spans="1:36" ht="12.95" customHeight="1" x14ac:dyDescent="0.2">
      <c r="A563" s="105">
        <f t="shared" si="331"/>
        <v>0.1</v>
      </c>
      <c r="B563" s="106">
        <f t="shared" si="308"/>
        <v>239000</v>
      </c>
      <c r="C563" s="28">
        <v>9600166</v>
      </c>
      <c r="D563" s="108">
        <f t="shared" si="315"/>
        <v>234200</v>
      </c>
      <c r="E563" s="29" t="s">
        <v>340</v>
      </c>
      <c r="F563" s="30" t="s">
        <v>106</v>
      </c>
      <c r="G563" s="43">
        <v>33</v>
      </c>
      <c r="H563" s="60">
        <v>0.19</v>
      </c>
      <c r="I563" s="46">
        <v>8005</v>
      </c>
      <c r="J563" s="53">
        <f t="shared" si="326"/>
        <v>0</v>
      </c>
      <c r="K563" s="56">
        <f t="shared" si="327"/>
        <v>0</v>
      </c>
      <c r="L563" s="57">
        <f t="shared" si="328"/>
        <v>0</v>
      </c>
      <c r="M563" s="58">
        <f t="shared" si="329"/>
        <v>65.025000000000006</v>
      </c>
      <c r="N563" s="38">
        <f t="shared" si="316"/>
        <v>180100</v>
      </c>
      <c r="O563" s="63">
        <f t="shared" si="322"/>
        <v>58900</v>
      </c>
      <c r="P563" s="64">
        <f t="shared" si="323"/>
        <v>0.24644351464435146</v>
      </c>
      <c r="Q563" s="33"/>
      <c r="S563" s="117">
        <f t="shared" si="319"/>
        <v>3</v>
      </c>
      <c r="T563" s="118">
        <f t="shared" si="330"/>
        <v>9600166</v>
      </c>
      <c r="U563" s="151" t="s">
        <v>1214</v>
      </c>
      <c r="V563" s="152">
        <v>33</v>
      </c>
      <c r="W563" s="6">
        <v>8750</v>
      </c>
      <c r="Y563" s="302">
        <f t="shared" si="317"/>
        <v>231874</v>
      </c>
      <c r="Z563" s="302"/>
      <c r="AA563" s="169">
        <f t="shared" si="324"/>
        <v>1</v>
      </c>
      <c r="AB563" s="168">
        <f t="shared" si="318"/>
        <v>3.0732208009522477E-2</v>
      </c>
      <c r="AC563" s="209">
        <f t="shared" si="325"/>
        <v>239000</v>
      </c>
      <c r="AD563" s="151" t="s">
        <v>1214</v>
      </c>
      <c r="AE563" s="205">
        <v>33</v>
      </c>
      <c r="AF563" s="206">
        <v>9383</v>
      </c>
      <c r="AG563" s="136">
        <f t="shared" ref="AG563:AG627" si="332">AG562</f>
        <v>0.19</v>
      </c>
      <c r="AH563" s="168">
        <f t="shared" si="299"/>
        <v>7.2342857142857042E-2</v>
      </c>
      <c r="AI563" s="212">
        <f t="shared" si="300"/>
        <v>3.0732208009522477E-2</v>
      </c>
      <c r="AJ563" s="212">
        <f t="shared" si="309"/>
        <v>-4.1610649133334565E-2</v>
      </c>
    </row>
    <row r="564" spans="1:36" ht="12.95" customHeight="1" x14ac:dyDescent="0.2">
      <c r="A564" s="105">
        <f t="shared" si="331"/>
        <v>0.1</v>
      </c>
      <c r="B564" s="106">
        <f t="shared" si="308"/>
        <v>179000</v>
      </c>
      <c r="C564" s="28">
        <v>9601060</v>
      </c>
      <c r="D564" s="108">
        <f t="shared" si="315"/>
        <v>175400</v>
      </c>
      <c r="E564" s="29" t="s">
        <v>309</v>
      </c>
      <c r="F564" s="30" t="s">
        <v>311</v>
      </c>
      <c r="G564" s="43">
        <v>33</v>
      </c>
      <c r="H564" s="60">
        <v>0.19</v>
      </c>
      <c r="I564" s="46">
        <v>5995</v>
      </c>
      <c r="J564" s="53">
        <f t="shared" si="326"/>
        <v>0</v>
      </c>
      <c r="K564" s="56">
        <f t="shared" si="327"/>
        <v>0</v>
      </c>
      <c r="L564" s="57">
        <f t="shared" si="328"/>
        <v>0</v>
      </c>
      <c r="M564" s="58">
        <f t="shared" si="329"/>
        <v>54.975000000000001</v>
      </c>
      <c r="N564" s="38">
        <f t="shared" si="316"/>
        <v>135051</v>
      </c>
      <c r="O564" s="63">
        <f t="shared" si="322"/>
        <v>43949</v>
      </c>
      <c r="P564" s="64">
        <f t="shared" si="323"/>
        <v>0.24552513966480446</v>
      </c>
      <c r="Q564" s="33"/>
      <c r="S564" s="117">
        <f t="shared" si="319"/>
        <v>894</v>
      </c>
      <c r="T564" s="118">
        <f t="shared" si="330"/>
        <v>9601060</v>
      </c>
      <c r="U564" s="151" t="s">
        <v>1215</v>
      </c>
      <c r="V564" s="152">
        <v>33</v>
      </c>
      <c r="W564" s="6">
        <v>6555</v>
      </c>
      <c r="Y564" s="302">
        <f t="shared" si="317"/>
        <v>173707</v>
      </c>
      <c r="Z564" s="302"/>
      <c r="AA564" s="169">
        <f t="shared" si="324"/>
        <v>1</v>
      </c>
      <c r="AB564" s="168">
        <f t="shared" si="318"/>
        <v>3.0470850339940236E-2</v>
      </c>
      <c r="AC564" s="209">
        <f t="shared" si="325"/>
        <v>179000</v>
      </c>
      <c r="AD564" s="151" t="s">
        <v>1215</v>
      </c>
      <c r="AE564" s="205">
        <v>33</v>
      </c>
      <c r="AF564" s="206">
        <v>7030</v>
      </c>
      <c r="AG564" s="136">
        <f t="shared" si="332"/>
        <v>0.19</v>
      </c>
      <c r="AH564" s="168">
        <f t="shared" si="299"/>
        <v>7.2463768115942129E-2</v>
      </c>
      <c r="AI564" s="212">
        <f t="shared" si="300"/>
        <v>3.0470850339940236E-2</v>
      </c>
      <c r="AJ564" s="212">
        <f t="shared" si="309"/>
        <v>-4.1992917776001892E-2</v>
      </c>
    </row>
    <row r="565" spans="1:36" ht="12.95" customHeight="1" x14ac:dyDescent="0.2">
      <c r="A565" s="105">
        <f t="shared" si="331"/>
        <v>0.1</v>
      </c>
      <c r="B565" s="106">
        <f t="shared" si="308"/>
        <v>190000</v>
      </c>
      <c r="C565" s="28">
        <v>9601063</v>
      </c>
      <c r="D565" s="108">
        <f t="shared" si="315"/>
        <v>186100</v>
      </c>
      <c r="E565" s="29" t="s">
        <v>310</v>
      </c>
      <c r="F565" s="30" t="s">
        <v>312</v>
      </c>
      <c r="G565" s="43">
        <v>33</v>
      </c>
      <c r="H565" s="60">
        <v>0.19</v>
      </c>
      <c r="I565" s="46">
        <v>6390</v>
      </c>
      <c r="J565" s="53">
        <f t="shared" si="326"/>
        <v>0</v>
      </c>
      <c r="K565" s="56">
        <f t="shared" si="327"/>
        <v>0</v>
      </c>
      <c r="L565" s="57">
        <f t="shared" si="328"/>
        <v>0</v>
      </c>
      <c r="M565" s="58">
        <f t="shared" si="329"/>
        <v>56.95</v>
      </c>
      <c r="N565" s="38">
        <f t="shared" si="316"/>
        <v>143904</v>
      </c>
      <c r="O565" s="63">
        <f t="shared" si="322"/>
        <v>46096</v>
      </c>
      <c r="P565" s="64">
        <f t="shared" si="323"/>
        <v>0.24261052631578947</v>
      </c>
      <c r="Q565" s="33"/>
      <c r="S565" s="117">
        <f t="shared" si="319"/>
        <v>3</v>
      </c>
      <c r="T565" s="118">
        <f t="shared" si="330"/>
        <v>9601063</v>
      </c>
      <c r="U565" s="151" t="s">
        <v>1216</v>
      </c>
      <c r="V565" s="152">
        <v>33</v>
      </c>
      <c r="W565" s="6">
        <v>6985</v>
      </c>
      <c r="Y565" s="302">
        <f t="shared" si="317"/>
        <v>185102</v>
      </c>
      <c r="Z565" s="302"/>
      <c r="AA565" s="169">
        <f t="shared" si="324"/>
        <v>1</v>
      </c>
      <c r="AB565" s="168">
        <f t="shared" si="318"/>
        <v>2.6461086319975013E-2</v>
      </c>
      <c r="AC565" s="209">
        <f>CEILING((AF565*$AD$9),1000)-2000</f>
        <v>190000</v>
      </c>
      <c r="AD565" s="151" t="s">
        <v>1216</v>
      </c>
      <c r="AE565" s="205">
        <v>33</v>
      </c>
      <c r="AF565" s="206">
        <v>7494</v>
      </c>
      <c r="AG565" s="136">
        <f t="shared" si="332"/>
        <v>0.19</v>
      </c>
      <c r="AH565" s="168">
        <f t="shared" si="299"/>
        <v>7.2870436649964176E-2</v>
      </c>
      <c r="AI565" s="212">
        <f t="shared" si="300"/>
        <v>2.6461086319975013E-2</v>
      </c>
      <c r="AJ565" s="212">
        <f t="shared" si="309"/>
        <v>-4.6409350329989163E-2</v>
      </c>
    </row>
    <row r="566" spans="1:36" ht="12.95" customHeight="1" thickBot="1" x14ac:dyDescent="0.25">
      <c r="A566" s="105">
        <f t="shared" si="331"/>
        <v>0.1</v>
      </c>
      <c r="B566" s="106">
        <f t="shared" si="308"/>
        <v>265000</v>
      </c>
      <c r="C566" s="80">
        <v>9601256</v>
      </c>
      <c r="D566" s="109">
        <f t="shared" si="315"/>
        <v>259600</v>
      </c>
      <c r="E566" s="100" t="s">
        <v>341</v>
      </c>
      <c r="F566" s="98" t="s">
        <v>107</v>
      </c>
      <c r="G566" s="43">
        <v>33</v>
      </c>
      <c r="H566" s="60">
        <v>0.19</v>
      </c>
      <c r="I566" s="46">
        <v>8860</v>
      </c>
      <c r="J566" s="53">
        <f t="shared" si="326"/>
        <v>0</v>
      </c>
      <c r="K566" s="56">
        <f t="shared" si="327"/>
        <v>0</v>
      </c>
      <c r="L566" s="57">
        <f t="shared" si="328"/>
        <v>0</v>
      </c>
      <c r="M566" s="58">
        <f t="shared" si="329"/>
        <v>69.3</v>
      </c>
      <c r="N566" s="38">
        <f t="shared" si="316"/>
        <v>199263</v>
      </c>
      <c r="O566" s="63">
        <f t="shared" si="322"/>
        <v>65737</v>
      </c>
      <c r="P566" s="64">
        <f t="shared" si="323"/>
        <v>0.24806415094339623</v>
      </c>
      <c r="Q566" s="33"/>
      <c r="S566" s="117">
        <f t="shared" si="319"/>
        <v>193</v>
      </c>
      <c r="T566" s="118">
        <f t="shared" si="330"/>
        <v>9601256</v>
      </c>
      <c r="U566" s="151" t="s">
        <v>1217</v>
      </c>
      <c r="V566" s="152">
        <v>33</v>
      </c>
      <c r="W566" s="6">
        <v>9685</v>
      </c>
      <c r="Y566" s="302">
        <f t="shared" si="317"/>
        <v>256652</v>
      </c>
      <c r="Z566" s="302"/>
      <c r="AA566" s="169">
        <f t="shared" si="324"/>
        <v>1</v>
      </c>
      <c r="AB566" s="168">
        <f t="shared" si="318"/>
        <v>3.2526533983760153E-2</v>
      </c>
      <c r="AC566" s="209">
        <f t="shared" si="325"/>
        <v>265000</v>
      </c>
      <c r="AD566" s="151" t="s">
        <v>1217</v>
      </c>
      <c r="AE566" s="205">
        <v>33</v>
      </c>
      <c r="AF566" s="206">
        <v>10393</v>
      </c>
      <c r="AG566" s="136">
        <f t="shared" si="332"/>
        <v>0.19</v>
      </c>
      <c r="AH566" s="168">
        <f t="shared" si="299"/>
        <v>7.310273618998453E-2</v>
      </c>
      <c r="AI566" s="212">
        <f t="shared" si="300"/>
        <v>3.2526533983760153E-2</v>
      </c>
      <c r="AJ566" s="212">
        <f t="shared" si="309"/>
        <v>-4.0576202206224377E-2</v>
      </c>
    </row>
    <row r="567" spans="1:36" ht="12.95" customHeight="1" x14ac:dyDescent="0.2">
      <c r="A567" s="105">
        <f t="shared" si="331"/>
        <v>0.1</v>
      </c>
      <c r="B567" s="106">
        <f t="shared" si="308"/>
        <v>56500</v>
      </c>
      <c r="C567" s="82">
        <v>9620025</v>
      </c>
      <c r="D567" s="110">
        <f t="shared" si="315"/>
        <v>55300</v>
      </c>
      <c r="E567" s="83" t="s">
        <v>76</v>
      </c>
      <c r="F567" s="84" t="s">
        <v>77</v>
      </c>
      <c r="G567" s="43">
        <v>32</v>
      </c>
      <c r="H567" s="60">
        <v>0.24</v>
      </c>
      <c r="I567" s="46">
        <v>1970</v>
      </c>
      <c r="J567" s="53">
        <f t="shared" si="326"/>
        <v>25</v>
      </c>
      <c r="K567" s="56">
        <f t="shared" si="327"/>
        <v>25</v>
      </c>
      <c r="L567" s="57">
        <f t="shared" si="328"/>
        <v>25</v>
      </c>
      <c r="M567" s="58">
        <f t="shared" si="329"/>
        <v>19.7</v>
      </c>
      <c r="N567" s="38">
        <f t="shared" si="316"/>
        <v>42403</v>
      </c>
      <c r="O567" s="63">
        <f t="shared" si="322"/>
        <v>14097</v>
      </c>
      <c r="P567" s="64">
        <f t="shared" si="323"/>
        <v>0.24950442477876106</v>
      </c>
      <c r="Q567" s="33"/>
      <c r="S567" s="117">
        <f t="shared" si="319"/>
        <v>18769</v>
      </c>
      <c r="T567" s="118">
        <f t="shared" si="330"/>
        <v>9620025</v>
      </c>
      <c r="U567" s="151" t="s">
        <v>1218</v>
      </c>
      <c r="V567" s="152">
        <v>32</v>
      </c>
      <c r="W567" s="6">
        <v>2095</v>
      </c>
      <c r="Y567" s="302">
        <f t="shared" si="317"/>
        <v>55517</v>
      </c>
      <c r="Z567" s="302"/>
      <c r="AA567" s="169">
        <f t="shared" si="324"/>
        <v>1</v>
      </c>
      <c r="AB567" s="168">
        <f t="shared" si="318"/>
        <v>1.7706288163985784E-2</v>
      </c>
      <c r="AC567" s="209">
        <f t="shared" si="320"/>
        <v>56500</v>
      </c>
      <c r="AD567" s="151" t="s">
        <v>1218</v>
      </c>
      <c r="AE567" s="205">
        <v>32</v>
      </c>
      <c r="AF567" s="206">
        <v>2217</v>
      </c>
      <c r="AG567" s="136">
        <f t="shared" si="332"/>
        <v>0.19</v>
      </c>
      <c r="AH567" s="168">
        <f t="shared" si="299"/>
        <v>5.823389021479719E-2</v>
      </c>
      <c r="AI567" s="212">
        <f t="shared" si="300"/>
        <v>1.7706288163985784E-2</v>
      </c>
      <c r="AJ567" s="212">
        <f t="shared" si="309"/>
        <v>-4.0527602050811407E-2</v>
      </c>
    </row>
    <row r="568" spans="1:36" ht="12.95" customHeight="1" x14ac:dyDescent="0.2">
      <c r="A568" s="105">
        <f t="shared" si="331"/>
        <v>0.1</v>
      </c>
      <c r="B568" s="106">
        <f t="shared" si="308"/>
        <v>80600</v>
      </c>
      <c r="C568" s="28">
        <v>9620050</v>
      </c>
      <c r="D568" s="108">
        <f t="shared" si="315"/>
        <v>78900</v>
      </c>
      <c r="E568" s="29" t="s">
        <v>398</v>
      </c>
      <c r="F568" s="30" t="s">
        <v>399</v>
      </c>
      <c r="G568" s="43">
        <v>32</v>
      </c>
      <c r="H568" s="60">
        <v>0.24</v>
      </c>
      <c r="I568" s="46">
        <v>2810</v>
      </c>
      <c r="J568" s="53">
        <f t="shared" si="326"/>
        <v>25</v>
      </c>
      <c r="K568" s="56">
        <f t="shared" si="327"/>
        <v>25</v>
      </c>
      <c r="L568" s="57">
        <f t="shared" si="328"/>
        <v>25</v>
      </c>
      <c r="M568" s="58">
        <f t="shared" si="329"/>
        <v>28.1</v>
      </c>
      <c r="N568" s="38">
        <f t="shared" si="316"/>
        <v>60190</v>
      </c>
      <c r="O568" s="63">
        <f t="shared" si="322"/>
        <v>20410</v>
      </c>
      <c r="P568" s="64">
        <f t="shared" si="323"/>
        <v>0.25322580645161291</v>
      </c>
      <c r="Q568" s="33"/>
      <c r="S568" s="117">
        <f t="shared" si="319"/>
        <v>25</v>
      </c>
      <c r="T568" s="118">
        <f t="shared" si="330"/>
        <v>9620050</v>
      </c>
      <c r="U568" s="151" t="s">
        <v>1219</v>
      </c>
      <c r="V568" s="152">
        <v>32</v>
      </c>
      <c r="W568" s="6">
        <v>2985</v>
      </c>
      <c r="Y568" s="302">
        <f t="shared" si="317"/>
        <v>79102</v>
      </c>
      <c r="Z568" s="302"/>
      <c r="AA568" s="169">
        <f t="shared" si="324"/>
        <v>1</v>
      </c>
      <c r="AB568" s="168">
        <f t="shared" si="318"/>
        <v>1.8937574271194135E-2</v>
      </c>
      <c r="AC568" s="209">
        <f t="shared" si="320"/>
        <v>80600</v>
      </c>
      <c r="AD568" s="151" t="s">
        <v>1219</v>
      </c>
      <c r="AE568" s="205">
        <v>32</v>
      </c>
      <c r="AF568" s="206">
        <v>3161</v>
      </c>
      <c r="AG568" s="136">
        <f t="shared" si="332"/>
        <v>0.19</v>
      </c>
      <c r="AH568" s="168">
        <f t="shared" si="299"/>
        <v>5.8961474036850925E-2</v>
      </c>
      <c r="AI568" s="212">
        <f t="shared" si="300"/>
        <v>1.8937574271194135E-2</v>
      </c>
      <c r="AJ568" s="212">
        <f t="shared" si="309"/>
        <v>-4.002389976565679E-2</v>
      </c>
    </row>
    <row r="569" spans="1:36" ht="12.95" customHeight="1" thickBot="1" x14ac:dyDescent="0.25">
      <c r="A569" s="105">
        <f t="shared" si="331"/>
        <v>0.1</v>
      </c>
      <c r="B569" s="106">
        <f t="shared" si="308"/>
        <v>100000</v>
      </c>
      <c r="C569" s="85">
        <v>9620100</v>
      </c>
      <c r="D569" s="111">
        <f t="shared" si="315"/>
        <v>97900</v>
      </c>
      <c r="E569" s="86" t="s">
        <v>445</v>
      </c>
      <c r="F569" s="87" t="s">
        <v>446</v>
      </c>
      <c r="G569" s="43">
        <v>32</v>
      </c>
      <c r="H569" s="60">
        <v>0.24</v>
      </c>
      <c r="I569" s="46">
        <v>3520</v>
      </c>
      <c r="J569" s="53">
        <f t="shared" si="326"/>
        <v>25</v>
      </c>
      <c r="K569" s="56">
        <f t="shared" si="327"/>
        <v>25</v>
      </c>
      <c r="L569" s="57">
        <f t="shared" si="328"/>
        <v>25</v>
      </c>
      <c r="M569" s="58">
        <f t="shared" si="329"/>
        <v>35.200000000000003</v>
      </c>
      <c r="N569" s="38">
        <f t="shared" si="316"/>
        <v>75224</v>
      </c>
      <c r="O569" s="63">
        <f t="shared" si="322"/>
        <v>24776</v>
      </c>
      <c r="P569" s="64">
        <f t="shared" si="323"/>
        <v>0.24776000000000001</v>
      </c>
      <c r="Q569" s="33"/>
      <c r="S569" s="117">
        <f t="shared" si="319"/>
        <v>50</v>
      </c>
      <c r="T569" s="118">
        <f t="shared" si="330"/>
        <v>9620100</v>
      </c>
      <c r="U569" s="151" t="s">
        <v>1220</v>
      </c>
      <c r="V569" s="152">
        <v>32</v>
      </c>
      <c r="W569" s="6">
        <v>3730</v>
      </c>
      <c r="Y569" s="302">
        <f t="shared" si="317"/>
        <v>98844</v>
      </c>
      <c r="Z569" s="302"/>
      <c r="AA569" s="169">
        <f t="shared" si="324"/>
        <v>1</v>
      </c>
      <c r="AB569" s="168">
        <f t="shared" si="318"/>
        <v>1.1695196471207092E-2</v>
      </c>
      <c r="AC569" s="209">
        <f t="shared" ref="AC569" si="333">CEILING((AF569*$AD$9),1000)-1000</f>
        <v>100000</v>
      </c>
      <c r="AD569" s="151" t="s">
        <v>1220</v>
      </c>
      <c r="AE569" s="205">
        <v>32</v>
      </c>
      <c r="AF569" s="206">
        <v>3949</v>
      </c>
      <c r="AG569" s="136">
        <f t="shared" si="332"/>
        <v>0.19</v>
      </c>
      <c r="AH569" s="168">
        <f t="shared" si="299"/>
        <v>5.8713136729222626E-2</v>
      </c>
      <c r="AI569" s="212">
        <f t="shared" si="300"/>
        <v>1.1695196471207092E-2</v>
      </c>
      <c r="AJ569" s="212">
        <f t="shared" si="309"/>
        <v>-4.7017940258015534E-2</v>
      </c>
    </row>
    <row r="570" spans="1:36" ht="12.95" customHeight="1" thickBot="1" x14ac:dyDescent="0.25">
      <c r="A570" s="105">
        <f t="shared" si="331"/>
        <v>0.1</v>
      </c>
      <c r="B570" s="106">
        <f t="shared" si="308"/>
        <v>32800</v>
      </c>
      <c r="C570" s="101">
        <v>9630100</v>
      </c>
      <c r="D570" s="116">
        <f t="shared" si="315"/>
        <v>32100</v>
      </c>
      <c r="E570" s="102" t="s">
        <v>342</v>
      </c>
      <c r="F570" s="103" t="s">
        <v>144</v>
      </c>
      <c r="G570" s="43">
        <v>33</v>
      </c>
      <c r="H570" s="60">
        <v>0.19</v>
      </c>
      <c r="I570" s="46">
        <v>1160</v>
      </c>
      <c r="J570" s="53">
        <f t="shared" si="326"/>
        <v>20</v>
      </c>
      <c r="K570" s="56">
        <f t="shared" si="327"/>
        <v>20</v>
      </c>
      <c r="L570" s="57">
        <f t="shared" si="328"/>
        <v>25</v>
      </c>
      <c r="M570" s="58">
        <f t="shared" si="329"/>
        <v>11.6</v>
      </c>
      <c r="N570" s="38">
        <f t="shared" si="316"/>
        <v>26708</v>
      </c>
      <c r="O570" s="63">
        <f t="shared" si="322"/>
        <v>6092</v>
      </c>
      <c r="P570" s="64">
        <f t="shared" si="323"/>
        <v>0.18573170731707317</v>
      </c>
      <c r="Q570" s="33"/>
      <c r="S570" s="117">
        <f t="shared" si="319"/>
        <v>10000</v>
      </c>
      <c r="T570" s="118">
        <f t="shared" si="330"/>
        <v>9630100</v>
      </c>
      <c r="U570" s="151" t="s">
        <v>1221</v>
      </c>
      <c r="V570" s="152">
        <v>33</v>
      </c>
      <c r="W570" s="6">
        <v>1225</v>
      </c>
      <c r="Y570" s="302">
        <f t="shared" si="317"/>
        <v>32462</v>
      </c>
      <c r="Z570" s="302"/>
      <c r="AA570" s="169">
        <f t="shared" si="324"/>
        <v>1</v>
      </c>
      <c r="AB570" s="168">
        <f t="shared" si="318"/>
        <v>1.0412174234489591E-2</v>
      </c>
      <c r="AC570" s="209">
        <f t="shared" si="320"/>
        <v>32800</v>
      </c>
      <c r="AD570" s="151" t="s">
        <v>1221</v>
      </c>
      <c r="AE570" s="205">
        <v>33</v>
      </c>
      <c r="AF570" s="206">
        <v>1288</v>
      </c>
      <c r="AG570" s="136">
        <f t="shared" si="332"/>
        <v>0.19</v>
      </c>
      <c r="AH570" s="168">
        <f t="shared" si="299"/>
        <v>5.1428571428571379E-2</v>
      </c>
      <c r="AI570" s="212">
        <f t="shared" si="300"/>
        <v>1.0412174234489591E-2</v>
      </c>
      <c r="AJ570" s="212">
        <f t="shared" si="309"/>
        <v>-4.1016397194081788E-2</v>
      </c>
    </row>
    <row r="571" spans="1:36" ht="12.95" customHeight="1" x14ac:dyDescent="0.2">
      <c r="A571" s="105">
        <f t="shared" si="331"/>
        <v>0.1</v>
      </c>
      <c r="B571" s="106">
        <f t="shared" si="308"/>
        <v>61500</v>
      </c>
      <c r="C571" s="82">
        <v>9650820</v>
      </c>
      <c r="D571" s="110">
        <f t="shared" si="315"/>
        <v>60200</v>
      </c>
      <c r="E571" s="83" t="s">
        <v>343</v>
      </c>
      <c r="F571" s="84" t="s">
        <v>108</v>
      </c>
      <c r="G571" s="43">
        <v>32</v>
      </c>
      <c r="H571" s="60">
        <v>0.24</v>
      </c>
      <c r="I571" s="46">
        <v>2085</v>
      </c>
      <c r="J571" s="53">
        <f t="shared" si="326"/>
        <v>25</v>
      </c>
      <c r="K571" s="56">
        <f t="shared" si="327"/>
        <v>25</v>
      </c>
      <c r="L571" s="57">
        <f t="shared" si="328"/>
        <v>25</v>
      </c>
      <c r="M571" s="58">
        <f t="shared" si="329"/>
        <v>20.85</v>
      </c>
      <c r="N571" s="38">
        <f t="shared" si="316"/>
        <v>44838</v>
      </c>
      <c r="O571" s="63">
        <f t="shared" si="322"/>
        <v>16662</v>
      </c>
      <c r="P571" s="64">
        <f t="shared" si="323"/>
        <v>0.2709268292682927</v>
      </c>
      <c r="Q571" s="33"/>
      <c r="S571" s="117">
        <f t="shared" si="319"/>
        <v>20720</v>
      </c>
      <c r="T571" s="118">
        <f t="shared" si="330"/>
        <v>9650820</v>
      </c>
      <c r="U571" s="151" t="s">
        <v>1222</v>
      </c>
      <c r="V571" s="152">
        <v>32</v>
      </c>
      <c r="W571" s="6">
        <v>2265</v>
      </c>
      <c r="Y571" s="302">
        <f t="shared" si="317"/>
        <v>60022</v>
      </c>
      <c r="Z571" s="302"/>
      <c r="AA571" s="169">
        <f t="shared" si="324"/>
        <v>1</v>
      </c>
      <c r="AB571" s="168">
        <f t="shared" si="318"/>
        <v>2.462430442171204E-2</v>
      </c>
      <c r="AC571" s="209">
        <f t="shared" si="320"/>
        <v>61500</v>
      </c>
      <c r="AD571" s="151" t="s">
        <v>1222</v>
      </c>
      <c r="AE571" s="205">
        <v>32</v>
      </c>
      <c r="AF571" s="206">
        <v>2414</v>
      </c>
      <c r="AG571" s="136">
        <v>0.24</v>
      </c>
      <c r="AH571" s="168">
        <f t="shared" si="299"/>
        <v>6.5783664459161173E-2</v>
      </c>
      <c r="AI571" s="212">
        <f t="shared" si="300"/>
        <v>2.462430442171204E-2</v>
      </c>
      <c r="AJ571" s="212">
        <f t="shared" si="309"/>
        <v>-4.1159360037449133E-2</v>
      </c>
    </row>
    <row r="572" spans="1:36" ht="12.95" customHeight="1" x14ac:dyDescent="0.2">
      <c r="A572" s="105">
        <f t="shared" si="331"/>
        <v>0.1</v>
      </c>
      <c r="B572" s="106">
        <f t="shared" si="308"/>
        <v>94000</v>
      </c>
      <c r="C572" s="28">
        <v>9650840</v>
      </c>
      <c r="D572" s="108">
        <f t="shared" si="315"/>
        <v>92100</v>
      </c>
      <c r="E572" s="29" t="s">
        <v>344</v>
      </c>
      <c r="F572" s="30" t="s">
        <v>109</v>
      </c>
      <c r="G572" s="43">
        <v>32</v>
      </c>
      <c r="H572" s="60">
        <v>0.24</v>
      </c>
      <c r="I572" s="46">
        <v>3185</v>
      </c>
      <c r="J572" s="53">
        <f t="shared" si="326"/>
        <v>25</v>
      </c>
      <c r="K572" s="56">
        <f t="shared" si="327"/>
        <v>25</v>
      </c>
      <c r="L572" s="57">
        <f t="shared" si="328"/>
        <v>25</v>
      </c>
      <c r="M572" s="58">
        <f t="shared" si="329"/>
        <v>31.85</v>
      </c>
      <c r="N572" s="38">
        <f t="shared" si="316"/>
        <v>68130</v>
      </c>
      <c r="O572" s="63">
        <f t="shared" si="322"/>
        <v>25870</v>
      </c>
      <c r="P572" s="64">
        <f t="shared" si="323"/>
        <v>0.27521276595744681</v>
      </c>
      <c r="Q572" s="33"/>
      <c r="S572" s="117">
        <f t="shared" ref="S572:S580" si="334">T572-AD572</f>
        <v>0</v>
      </c>
      <c r="T572" s="118">
        <f t="shared" si="330"/>
        <v>9650840</v>
      </c>
      <c r="U572" s="151" t="s">
        <v>1223</v>
      </c>
      <c r="V572" s="152">
        <v>32</v>
      </c>
      <c r="W572" s="6">
        <v>3450</v>
      </c>
      <c r="Y572" s="302">
        <f t="shared" si="317"/>
        <v>91424</v>
      </c>
      <c r="Z572" s="302"/>
      <c r="AA572" s="169">
        <f t="shared" si="324"/>
        <v>1</v>
      </c>
      <c r="AB572" s="168">
        <f t="shared" si="318"/>
        <v>2.8176408820441035E-2</v>
      </c>
      <c r="AC572" s="209">
        <f t="shared" si="320"/>
        <v>94000</v>
      </c>
      <c r="AD572" s="151" t="s">
        <v>1223</v>
      </c>
      <c r="AE572" s="205">
        <v>32</v>
      </c>
      <c r="AF572" s="206">
        <v>3687</v>
      </c>
      <c r="AG572" s="136">
        <f t="shared" si="332"/>
        <v>0.24</v>
      </c>
      <c r="AH572" s="168">
        <f t="shared" si="299"/>
        <v>6.8695652173913047E-2</v>
      </c>
      <c r="AI572" s="212">
        <f t="shared" si="300"/>
        <v>2.8176408820441035E-2</v>
      </c>
      <c r="AJ572" s="212">
        <f t="shared" si="309"/>
        <v>-4.0519243353472012E-2</v>
      </c>
    </row>
    <row r="573" spans="1:36" ht="12.95" customHeight="1" x14ac:dyDescent="0.2">
      <c r="A573" s="105">
        <f t="shared" si="331"/>
        <v>0.1</v>
      </c>
      <c r="B573" s="106">
        <f t="shared" si="308"/>
        <v>103000</v>
      </c>
      <c r="C573" s="28">
        <v>9650842</v>
      </c>
      <c r="D573" s="108">
        <f t="shared" si="315"/>
        <v>100900</v>
      </c>
      <c r="E573" s="29" t="s">
        <v>354</v>
      </c>
      <c r="F573" s="30" t="s">
        <v>356</v>
      </c>
      <c r="G573" s="43">
        <v>32</v>
      </c>
      <c r="H573" s="60">
        <v>0.24</v>
      </c>
      <c r="I573" s="46">
        <v>3495</v>
      </c>
      <c r="J573" s="53">
        <f t="shared" si="326"/>
        <v>25</v>
      </c>
      <c r="K573" s="56">
        <f t="shared" si="327"/>
        <v>25</v>
      </c>
      <c r="L573" s="57">
        <f t="shared" si="328"/>
        <v>25</v>
      </c>
      <c r="M573" s="58">
        <f t="shared" si="329"/>
        <v>34.950000000000003</v>
      </c>
      <c r="N573" s="38">
        <f t="shared" si="316"/>
        <v>74695</v>
      </c>
      <c r="O573" s="63">
        <f t="shared" si="322"/>
        <v>28305</v>
      </c>
      <c r="P573" s="64">
        <f t="shared" si="323"/>
        <v>0.27480582524271846</v>
      </c>
      <c r="Q573" s="33"/>
      <c r="S573" s="117">
        <f t="shared" si="334"/>
        <v>0</v>
      </c>
      <c r="T573" s="118">
        <f t="shared" si="330"/>
        <v>9650842</v>
      </c>
      <c r="U573" s="151" t="s">
        <v>1224</v>
      </c>
      <c r="V573" s="152">
        <v>32</v>
      </c>
      <c r="W573" s="6">
        <v>3810</v>
      </c>
      <c r="Y573" s="302">
        <f t="shared" si="317"/>
        <v>100964</v>
      </c>
      <c r="Z573" s="302"/>
      <c r="AA573" s="169">
        <f t="shared" si="324"/>
        <v>1</v>
      </c>
      <c r="AB573" s="168">
        <f t="shared" si="318"/>
        <v>2.0165603581474567E-2</v>
      </c>
      <c r="AC573" s="209">
        <f t="shared" ref="AC573:AC576" si="335">CEILING((AF573*$AD$9),1000)-1000</f>
        <v>103000</v>
      </c>
      <c r="AD573" s="151" t="s">
        <v>1224</v>
      </c>
      <c r="AE573" s="205">
        <v>32</v>
      </c>
      <c r="AF573" s="206">
        <v>4060</v>
      </c>
      <c r="AG573" s="136">
        <f t="shared" si="332"/>
        <v>0.24</v>
      </c>
      <c r="AH573" s="168">
        <f t="shared" si="299"/>
        <v>6.5616797900262425E-2</v>
      </c>
      <c r="AI573" s="212">
        <f t="shared" si="300"/>
        <v>2.0165603581474567E-2</v>
      </c>
      <c r="AJ573" s="212">
        <f t="shared" si="309"/>
        <v>-4.5451194318787858E-2</v>
      </c>
    </row>
    <row r="574" spans="1:36" ht="12.95" customHeight="1" x14ac:dyDescent="0.2">
      <c r="A574" s="105">
        <f t="shared" si="331"/>
        <v>0.1</v>
      </c>
      <c r="B574" s="106">
        <f t="shared" si="308"/>
        <v>190000</v>
      </c>
      <c r="C574" s="28">
        <v>9650890</v>
      </c>
      <c r="D574" s="108">
        <f t="shared" si="315"/>
        <v>186100</v>
      </c>
      <c r="E574" s="29" t="s">
        <v>345</v>
      </c>
      <c r="F574" s="30" t="s">
        <v>110</v>
      </c>
      <c r="G574" s="43">
        <v>32</v>
      </c>
      <c r="H574" s="60">
        <v>0.24</v>
      </c>
      <c r="I574" s="46">
        <v>6520</v>
      </c>
      <c r="J574" s="53">
        <f t="shared" si="326"/>
        <v>0</v>
      </c>
      <c r="K574" s="56">
        <f t="shared" si="327"/>
        <v>0</v>
      </c>
      <c r="L574" s="57">
        <f t="shared" si="328"/>
        <v>0</v>
      </c>
      <c r="M574" s="58">
        <f t="shared" si="329"/>
        <v>57.6</v>
      </c>
      <c r="N574" s="38">
        <f t="shared" si="316"/>
        <v>137852</v>
      </c>
      <c r="O574" s="63">
        <f t="shared" si="322"/>
        <v>52148</v>
      </c>
      <c r="P574" s="64">
        <f t="shared" si="323"/>
        <v>0.27446315789473685</v>
      </c>
      <c r="Q574" s="33"/>
      <c r="S574" s="117">
        <f t="shared" si="334"/>
        <v>0</v>
      </c>
      <c r="T574" s="118">
        <f t="shared" si="330"/>
        <v>9650890</v>
      </c>
      <c r="U574" s="151" t="s">
        <v>1225</v>
      </c>
      <c r="V574" s="152">
        <v>32</v>
      </c>
      <c r="W574" s="6">
        <v>7105</v>
      </c>
      <c r="Y574" s="302">
        <f t="shared" si="317"/>
        <v>188282</v>
      </c>
      <c r="Z574" s="302"/>
      <c r="AA574" s="169">
        <f t="shared" si="324"/>
        <v>1</v>
      </c>
      <c r="AB574" s="168">
        <f t="shared" si="318"/>
        <v>9.1246109559066646E-3</v>
      </c>
      <c r="AC574" s="209">
        <f t="shared" si="335"/>
        <v>190000</v>
      </c>
      <c r="AD574" s="151" t="s">
        <v>1225</v>
      </c>
      <c r="AE574" s="205">
        <v>32</v>
      </c>
      <c r="AF574" s="206">
        <v>7474</v>
      </c>
      <c r="AG574" s="136">
        <f t="shared" si="332"/>
        <v>0.24</v>
      </c>
      <c r="AH574" s="168">
        <f t="shared" si="299"/>
        <v>5.1935256861365131E-2</v>
      </c>
      <c r="AI574" s="212">
        <f t="shared" si="300"/>
        <v>9.1246109559066646E-3</v>
      </c>
      <c r="AJ574" s="212">
        <f t="shared" si="309"/>
        <v>-4.2810645905458466E-2</v>
      </c>
    </row>
    <row r="575" spans="1:36" ht="12.95" customHeight="1" x14ac:dyDescent="0.2">
      <c r="A575" s="105">
        <f t="shared" si="331"/>
        <v>0.1</v>
      </c>
      <c r="B575" s="106">
        <f t="shared" si="308"/>
        <v>198000</v>
      </c>
      <c r="C575" s="28">
        <v>9650892</v>
      </c>
      <c r="D575" s="108">
        <f t="shared" si="315"/>
        <v>194000</v>
      </c>
      <c r="E575" s="29" t="s">
        <v>355</v>
      </c>
      <c r="F575" s="30" t="s">
        <v>357</v>
      </c>
      <c r="G575" s="43">
        <v>32</v>
      </c>
      <c r="H575" s="60">
        <v>0.24</v>
      </c>
      <c r="I575" s="46">
        <v>6800</v>
      </c>
      <c r="J575" s="53">
        <f t="shared" si="326"/>
        <v>0</v>
      </c>
      <c r="K575" s="56">
        <f t="shared" si="327"/>
        <v>0</v>
      </c>
      <c r="L575" s="57">
        <f t="shared" si="328"/>
        <v>0</v>
      </c>
      <c r="M575" s="58">
        <f t="shared" si="329"/>
        <v>59</v>
      </c>
      <c r="N575" s="38">
        <f t="shared" si="316"/>
        <v>143743</v>
      </c>
      <c r="O575" s="63">
        <f t="shared" si="322"/>
        <v>54257</v>
      </c>
      <c r="P575" s="64">
        <f t="shared" si="323"/>
        <v>0.27402525252525251</v>
      </c>
      <c r="Q575" s="33"/>
      <c r="S575" s="117">
        <f t="shared" si="334"/>
        <v>0</v>
      </c>
      <c r="T575" s="118">
        <f t="shared" si="330"/>
        <v>9650892</v>
      </c>
      <c r="U575" s="151" t="s">
        <v>1226</v>
      </c>
      <c r="V575" s="152">
        <v>32</v>
      </c>
      <c r="W575" s="6">
        <v>7410</v>
      </c>
      <c r="Y575" s="302">
        <f t="shared" si="317"/>
        <v>196364</v>
      </c>
      <c r="Z575" s="302"/>
      <c r="AA575" s="169">
        <f t="shared" si="324"/>
        <v>1</v>
      </c>
      <c r="AB575" s="168">
        <f t="shared" si="318"/>
        <v>8.3314660528406304E-3</v>
      </c>
      <c r="AC575" s="209">
        <f t="shared" si="335"/>
        <v>198000</v>
      </c>
      <c r="AD575" s="151" t="s">
        <v>1226</v>
      </c>
      <c r="AE575" s="205">
        <v>32</v>
      </c>
      <c r="AF575" s="206">
        <v>7777</v>
      </c>
      <c r="AG575" s="136">
        <f t="shared" si="332"/>
        <v>0.24</v>
      </c>
      <c r="AH575" s="168">
        <f t="shared" si="299"/>
        <v>4.9527665317139036E-2</v>
      </c>
      <c r="AI575" s="212">
        <f t="shared" si="300"/>
        <v>8.3314660528406304E-3</v>
      </c>
      <c r="AJ575" s="212">
        <f t="shared" si="309"/>
        <v>-4.1196199264298405E-2</v>
      </c>
    </row>
    <row r="576" spans="1:36" ht="12.95" customHeight="1" thickBot="1" x14ac:dyDescent="0.25">
      <c r="A576" s="105">
        <f t="shared" si="331"/>
        <v>0.1</v>
      </c>
      <c r="B576" s="106">
        <f t="shared" si="308"/>
        <v>198000</v>
      </c>
      <c r="C576" s="85">
        <v>9650893</v>
      </c>
      <c r="D576" s="111">
        <f t="shared" si="315"/>
        <v>194000</v>
      </c>
      <c r="E576" s="86" t="s">
        <v>483</v>
      </c>
      <c r="F576" s="87" t="s">
        <v>484</v>
      </c>
      <c r="G576" s="43">
        <v>32</v>
      </c>
      <c r="H576" s="60">
        <v>0.24</v>
      </c>
      <c r="I576" s="46">
        <v>6800</v>
      </c>
      <c r="J576" s="53">
        <f t="shared" si="326"/>
        <v>0</v>
      </c>
      <c r="K576" s="56">
        <f t="shared" si="327"/>
        <v>0</v>
      </c>
      <c r="L576" s="57">
        <f t="shared" si="328"/>
        <v>0</v>
      </c>
      <c r="M576" s="58">
        <f t="shared" si="329"/>
        <v>59</v>
      </c>
      <c r="N576" s="38">
        <f t="shared" si="316"/>
        <v>143743</v>
      </c>
      <c r="O576" s="63">
        <f t="shared" si="322"/>
        <v>54257</v>
      </c>
      <c r="P576" s="64">
        <f t="shared" si="323"/>
        <v>0.27402525252525251</v>
      </c>
      <c r="Q576" s="33"/>
      <c r="S576" s="117">
        <f t="shared" si="334"/>
        <v>0</v>
      </c>
      <c r="T576" s="118">
        <f t="shared" si="330"/>
        <v>9650893</v>
      </c>
      <c r="U576" s="151" t="s">
        <v>1227</v>
      </c>
      <c r="V576" s="152">
        <v>32</v>
      </c>
      <c r="W576" s="6">
        <v>7410</v>
      </c>
      <c r="Y576" s="302">
        <f t="shared" si="317"/>
        <v>196364</v>
      </c>
      <c r="Z576" s="302"/>
      <c r="AA576" s="169">
        <f t="shared" si="324"/>
        <v>1</v>
      </c>
      <c r="AB576" s="168">
        <f t="shared" si="318"/>
        <v>8.3314660528406304E-3</v>
      </c>
      <c r="AC576" s="209">
        <f t="shared" si="335"/>
        <v>198000</v>
      </c>
      <c r="AD576" s="151" t="s">
        <v>1227</v>
      </c>
      <c r="AE576" s="205">
        <v>32</v>
      </c>
      <c r="AF576" s="206">
        <v>7777</v>
      </c>
      <c r="AG576" s="136">
        <f t="shared" si="332"/>
        <v>0.24</v>
      </c>
      <c r="AH576" s="168">
        <f t="shared" si="299"/>
        <v>4.9527665317139036E-2</v>
      </c>
      <c r="AI576" s="212">
        <f t="shared" si="300"/>
        <v>8.3314660528406304E-3</v>
      </c>
      <c r="AJ576" s="212">
        <f t="shared" si="309"/>
        <v>-4.1196199264298405E-2</v>
      </c>
    </row>
    <row r="577" spans="1:36" ht="12.95" customHeight="1" thickBot="1" x14ac:dyDescent="0.25">
      <c r="A577" s="105">
        <f t="shared" si="331"/>
        <v>0.1</v>
      </c>
      <c r="B577" s="106">
        <f t="shared" si="308"/>
        <v>65400</v>
      </c>
      <c r="C577" s="101">
        <v>9655825</v>
      </c>
      <c r="D577" s="116">
        <f t="shared" si="315"/>
        <v>64000</v>
      </c>
      <c r="E577" s="102" t="s">
        <v>346</v>
      </c>
      <c r="F577" s="103" t="s">
        <v>111</v>
      </c>
      <c r="G577" s="43">
        <v>32</v>
      </c>
      <c r="H577" s="60">
        <v>0.24</v>
      </c>
      <c r="I577" s="46">
        <v>2215</v>
      </c>
      <c r="J577" s="53">
        <f t="shared" si="326"/>
        <v>25</v>
      </c>
      <c r="K577" s="56">
        <f t="shared" si="327"/>
        <v>25</v>
      </c>
      <c r="L577" s="57">
        <f t="shared" si="328"/>
        <v>25</v>
      </c>
      <c r="M577" s="58">
        <f t="shared" si="329"/>
        <v>22.15</v>
      </c>
      <c r="N577" s="38">
        <f t="shared" si="316"/>
        <v>47591</v>
      </c>
      <c r="O577" s="63">
        <f t="shared" si="322"/>
        <v>17809</v>
      </c>
      <c r="P577" s="64">
        <f t="shared" si="323"/>
        <v>0.27230886850152908</v>
      </c>
      <c r="Q577" s="33"/>
      <c r="S577" s="117">
        <f t="shared" si="334"/>
        <v>0</v>
      </c>
      <c r="T577" s="118">
        <f t="shared" si="330"/>
        <v>9655825</v>
      </c>
      <c r="U577" s="151" t="s">
        <v>1228</v>
      </c>
      <c r="V577" s="152">
        <v>32</v>
      </c>
      <c r="W577" s="6">
        <v>2410</v>
      </c>
      <c r="Y577" s="302">
        <f t="shared" si="317"/>
        <v>63864</v>
      </c>
      <c r="Z577" s="302"/>
      <c r="AA577" s="169">
        <f t="shared" si="324"/>
        <v>1</v>
      </c>
      <c r="AB577" s="168">
        <f t="shared" si="318"/>
        <v>2.4051108605787297E-2</v>
      </c>
      <c r="AC577" s="209">
        <f t="shared" ref="AC577:AC637" si="336">CEILING((AF577*$AD$9),100)-100</f>
        <v>65400</v>
      </c>
      <c r="AD577" s="151" t="s">
        <v>1228</v>
      </c>
      <c r="AE577" s="205">
        <v>32</v>
      </c>
      <c r="AF577" s="206">
        <v>2565</v>
      </c>
      <c r="AG577" s="136">
        <f t="shared" si="332"/>
        <v>0.24</v>
      </c>
      <c r="AH577" s="168">
        <f t="shared" si="299"/>
        <v>6.4315352697095429E-2</v>
      </c>
      <c r="AI577" s="212">
        <f t="shared" si="300"/>
        <v>2.4051108605787297E-2</v>
      </c>
      <c r="AJ577" s="212">
        <f t="shared" si="309"/>
        <v>-4.0264244091308132E-2</v>
      </c>
    </row>
    <row r="578" spans="1:36" ht="12.95" customHeight="1" x14ac:dyDescent="0.2">
      <c r="A578" s="105">
        <f t="shared" si="331"/>
        <v>0.1</v>
      </c>
      <c r="B578" s="106">
        <f t="shared" si="308"/>
        <v>78600</v>
      </c>
      <c r="C578" s="82">
        <v>9660003</v>
      </c>
      <c r="D578" s="110">
        <f t="shared" si="315"/>
        <v>77000</v>
      </c>
      <c r="E578" s="83" t="s">
        <v>280</v>
      </c>
      <c r="F578" s="92" t="s">
        <v>117</v>
      </c>
      <c r="G578" s="43">
        <v>33</v>
      </c>
      <c r="H578" s="60">
        <v>0.19</v>
      </c>
      <c r="I578" s="46">
        <v>2720</v>
      </c>
      <c r="J578" s="53">
        <f t="shared" si="326"/>
        <v>25</v>
      </c>
      <c r="K578" s="56">
        <f t="shared" si="327"/>
        <v>25</v>
      </c>
      <c r="L578" s="57">
        <f t="shared" si="328"/>
        <v>25</v>
      </c>
      <c r="M578" s="58">
        <f t="shared" si="329"/>
        <v>27.2</v>
      </c>
      <c r="N578" s="38">
        <f t="shared" si="316"/>
        <v>62024</v>
      </c>
      <c r="O578" s="63">
        <f t="shared" si="322"/>
        <v>16576</v>
      </c>
      <c r="P578" s="64">
        <f t="shared" si="323"/>
        <v>0.21089058524173027</v>
      </c>
      <c r="Q578" s="33"/>
      <c r="S578" s="117">
        <f t="shared" si="334"/>
        <v>0</v>
      </c>
      <c r="T578" s="118">
        <f t="shared" si="330"/>
        <v>9660003</v>
      </c>
      <c r="U578" s="151" t="s">
        <v>1229</v>
      </c>
      <c r="V578" s="152">
        <v>33</v>
      </c>
      <c r="W578" s="6">
        <v>2910</v>
      </c>
      <c r="Y578" s="302">
        <f t="shared" si="317"/>
        <v>77114</v>
      </c>
      <c r="Z578" s="302"/>
      <c r="AA578" s="169">
        <f t="shared" si="324"/>
        <v>1</v>
      </c>
      <c r="AB578" s="168">
        <f t="shared" si="318"/>
        <v>1.9270171434499606E-2</v>
      </c>
      <c r="AC578" s="209">
        <f t="shared" si="336"/>
        <v>78600</v>
      </c>
      <c r="AD578" s="151" t="s">
        <v>1229</v>
      </c>
      <c r="AE578" s="205">
        <v>33</v>
      </c>
      <c r="AF578" s="206">
        <v>3086</v>
      </c>
      <c r="AG578" s="136">
        <v>0.19</v>
      </c>
      <c r="AH578" s="168">
        <f t="shared" ref="AH578:AH641" si="337">AF578/W578-1</f>
        <v>6.0481099656357395E-2</v>
      </c>
      <c r="AI578" s="212">
        <f t="shared" ref="AI578:AI641" si="338">AC578/Y578-1</f>
        <v>1.9270171434499606E-2</v>
      </c>
      <c r="AJ578" s="212">
        <f t="shared" si="309"/>
        <v>-4.121092822185779E-2</v>
      </c>
    </row>
    <row r="579" spans="1:36" ht="12.95" customHeight="1" x14ac:dyDescent="0.2">
      <c r="A579" s="105">
        <f t="shared" si="331"/>
        <v>0.1</v>
      </c>
      <c r="B579" s="106">
        <f t="shared" si="308"/>
        <v>105000</v>
      </c>
      <c r="C579" s="28">
        <v>9661006</v>
      </c>
      <c r="D579" s="108">
        <f t="shared" si="315"/>
        <v>102800</v>
      </c>
      <c r="E579" s="29" t="s">
        <v>281</v>
      </c>
      <c r="F579" s="39" t="s">
        <v>119</v>
      </c>
      <c r="G579" s="43">
        <v>33</v>
      </c>
      <c r="H579" s="60">
        <v>0.19</v>
      </c>
      <c r="I579" s="46">
        <v>3650</v>
      </c>
      <c r="J579" s="53">
        <f t="shared" si="326"/>
        <v>25</v>
      </c>
      <c r="K579" s="56">
        <f t="shared" si="327"/>
        <v>25</v>
      </c>
      <c r="L579" s="57">
        <f t="shared" si="328"/>
        <v>25</v>
      </c>
      <c r="M579" s="58">
        <f t="shared" si="329"/>
        <v>36.5</v>
      </c>
      <c r="N579" s="38">
        <f t="shared" si="316"/>
        <v>82995</v>
      </c>
      <c r="O579" s="63">
        <f t="shared" si="322"/>
        <v>22005</v>
      </c>
      <c r="P579" s="64">
        <f t="shared" si="323"/>
        <v>0.20957142857142858</v>
      </c>
      <c r="Q579" s="33"/>
      <c r="S579" s="117">
        <f t="shared" si="334"/>
        <v>0</v>
      </c>
      <c r="T579" s="118">
        <f t="shared" si="330"/>
        <v>9661006</v>
      </c>
      <c r="U579" s="151" t="s">
        <v>1230</v>
      </c>
      <c r="V579" s="152">
        <v>33</v>
      </c>
      <c r="W579" s="6">
        <v>3910</v>
      </c>
      <c r="Y579" s="302">
        <f t="shared" si="317"/>
        <v>103614</v>
      </c>
      <c r="Z579" s="302"/>
      <c r="AA579" s="169">
        <f t="shared" si="324"/>
        <v>1</v>
      </c>
      <c r="AB579" s="168">
        <f t="shared" si="318"/>
        <v>1.337657073368459E-2</v>
      </c>
      <c r="AC579" s="209">
        <f t="shared" ref="AC579:AC597" si="339">CEILING((AF579*$AD$9),1000)-1000</f>
        <v>105000</v>
      </c>
      <c r="AD579" s="151" t="s">
        <v>1230</v>
      </c>
      <c r="AE579" s="205">
        <v>33</v>
      </c>
      <c r="AF579" s="206">
        <v>4151</v>
      </c>
      <c r="AG579" s="136">
        <f t="shared" si="332"/>
        <v>0.19</v>
      </c>
      <c r="AH579" s="168">
        <f t="shared" si="337"/>
        <v>6.1636828644501263E-2</v>
      </c>
      <c r="AI579" s="212">
        <f t="shared" si="338"/>
        <v>1.337657073368459E-2</v>
      </c>
      <c r="AJ579" s="212">
        <f t="shared" si="309"/>
        <v>-4.8260257910816673E-2</v>
      </c>
    </row>
    <row r="580" spans="1:36" ht="12.95" customHeight="1" x14ac:dyDescent="0.2">
      <c r="A580" s="105">
        <f t="shared" si="331"/>
        <v>0.1</v>
      </c>
      <c r="B580" s="106">
        <f t="shared" si="308"/>
        <v>134000</v>
      </c>
      <c r="C580" s="28">
        <v>9661012</v>
      </c>
      <c r="D580" s="108">
        <f t="shared" si="315"/>
        <v>131300</v>
      </c>
      <c r="E580" s="29" t="s">
        <v>282</v>
      </c>
      <c r="F580" s="39" t="s">
        <v>120</v>
      </c>
      <c r="G580" s="43">
        <v>33</v>
      </c>
      <c r="H580" s="60">
        <v>0.19</v>
      </c>
      <c r="I580" s="46">
        <v>4645</v>
      </c>
      <c r="J580" s="53">
        <f t="shared" si="326"/>
        <v>0</v>
      </c>
      <c r="K580" s="56">
        <f t="shared" si="327"/>
        <v>0</v>
      </c>
      <c r="L580" s="57">
        <f t="shared" si="328"/>
        <v>0</v>
      </c>
      <c r="M580" s="58">
        <f t="shared" si="329"/>
        <v>48.225000000000001</v>
      </c>
      <c r="N580" s="38">
        <f t="shared" si="316"/>
        <v>104794</v>
      </c>
      <c r="O580" s="63">
        <f t="shared" si="322"/>
        <v>29206</v>
      </c>
      <c r="P580" s="64">
        <f t="shared" si="323"/>
        <v>0.21795522388059702</v>
      </c>
      <c r="Q580" s="33"/>
      <c r="S580" s="117">
        <f t="shared" si="334"/>
        <v>0</v>
      </c>
      <c r="T580" s="118">
        <f t="shared" si="330"/>
        <v>9661012</v>
      </c>
      <c r="U580" s="151" t="s">
        <v>1231</v>
      </c>
      <c r="V580" s="152">
        <v>33</v>
      </c>
      <c r="W580" s="6">
        <v>4970</v>
      </c>
      <c r="Y580" s="302">
        <f t="shared" si="317"/>
        <v>131704</v>
      </c>
      <c r="Z580" s="302"/>
      <c r="AA580" s="169">
        <f t="shared" si="324"/>
        <v>1</v>
      </c>
      <c r="AB580" s="168">
        <f t="shared" si="318"/>
        <v>1.7433031646723052E-2</v>
      </c>
      <c r="AC580" s="209">
        <f t="shared" si="339"/>
        <v>134000</v>
      </c>
      <c r="AD580" s="151" t="s">
        <v>1231</v>
      </c>
      <c r="AE580" s="205">
        <v>33</v>
      </c>
      <c r="AF580" s="206">
        <v>5272</v>
      </c>
      <c r="AG580" s="136">
        <f t="shared" si="332"/>
        <v>0.19</v>
      </c>
      <c r="AH580" s="168">
        <f t="shared" si="337"/>
        <v>6.0764587525151015E-2</v>
      </c>
      <c r="AI580" s="212">
        <f t="shared" si="338"/>
        <v>1.7433031646723052E-2</v>
      </c>
      <c r="AJ580" s="212">
        <f t="shared" si="309"/>
        <v>-4.3331555878427963E-2</v>
      </c>
    </row>
    <row r="581" spans="1:36" ht="12.95" customHeight="1" x14ac:dyDescent="0.2">
      <c r="A581" s="105">
        <f t="shared" si="331"/>
        <v>0.1</v>
      </c>
      <c r="B581" s="106">
        <f t="shared" si="308"/>
        <v>145000</v>
      </c>
      <c r="C581" s="28">
        <v>9661017</v>
      </c>
      <c r="D581" s="108">
        <f t="shared" si="315"/>
        <v>142000</v>
      </c>
      <c r="E581" s="29" t="s">
        <v>284</v>
      </c>
      <c r="F581" s="39" t="s">
        <v>122</v>
      </c>
      <c r="G581" s="43">
        <v>33</v>
      </c>
      <c r="H581" s="60">
        <v>0.19</v>
      </c>
      <c r="I581" s="46">
        <v>5030</v>
      </c>
      <c r="J581" s="53">
        <f t="shared" si="326"/>
        <v>0</v>
      </c>
      <c r="K581" s="56">
        <f t="shared" si="327"/>
        <v>0</v>
      </c>
      <c r="L581" s="57">
        <f t="shared" si="328"/>
        <v>0</v>
      </c>
      <c r="M581" s="58">
        <f t="shared" si="329"/>
        <v>50.15</v>
      </c>
      <c r="N581" s="38">
        <f t="shared" si="316"/>
        <v>113423</v>
      </c>
      <c r="O581" s="63">
        <f t="shared" si="322"/>
        <v>31577</v>
      </c>
      <c r="P581" s="64">
        <f t="shared" si="323"/>
        <v>0.21777241379310344</v>
      </c>
      <c r="Q581" s="33"/>
      <c r="S581" s="117">
        <f t="shared" ref="S581:S609" si="340">T581-AD581</f>
        <v>0</v>
      </c>
      <c r="T581" s="118">
        <f t="shared" si="330"/>
        <v>9661017</v>
      </c>
      <c r="U581" s="151" t="s">
        <v>1232</v>
      </c>
      <c r="V581" s="152">
        <v>33</v>
      </c>
      <c r="W581" s="6">
        <v>5380</v>
      </c>
      <c r="Y581" s="302">
        <f t="shared" si="317"/>
        <v>142569</v>
      </c>
      <c r="Z581" s="302"/>
      <c r="AA581" s="169">
        <f t="shared" si="324"/>
        <v>1</v>
      </c>
      <c r="AB581" s="168">
        <f t="shared" si="318"/>
        <v>1.7051392658993247E-2</v>
      </c>
      <c r="AC581" s="209">
        <f t="shared" si="339"/>
        <v>145000</v>
      </c>
      <c r="AD581" s="151" t="s">
        <v>1232</v>
      </c>
      <c r="AE581" s="205">
        <v>33</v>
      </c>
      <c r="AF581" s="206">
        <v>5707</v>
      </c>
      <c r="AG581" s="136">
        <f t="shared" si="332"/>
        <v>0.19</v>
      </c>
      <c r="AH581" s="168">
        <f t="shared" si="337"/>
        <v>6.0780669144981481E-2</v>
      </c>
      <c r="AI581" s="212">
        <f t="shared" si="338"/>
        <v>1.7051392658993247E-2</v>
      </c>
      <c r="AJ581" s="212">
        <f t="shared" si="309"/>
        <v>-4.3729276485988233E-2</v>
      </c>
    </row>
    <row r="582" spans="1:36" ht="12.95" customHeight="1" x14ac:dyDescent="0.2">
      <c r="A582" s="105">
        <f t="shared" si="331"/>
        <v>0.1</v>
      </c>
      <c r="B582" s="106">
        <f t="shared" si="308"/>
        <v>152000</v>
      </c>
      <c r="C582" s="28">
        <v>9663012</v>
      </c>
      <c r="D582" s="108">
        <f t="shared" si="315"/>
        <v>148900</v>
      </c>
      <c r="E582" s="29" t="s">
        <v>283</v>
      </c>
      <c r="F582" s="39" t="s">
        <v>121</v>
      </c>
      <c r="G582" s="43">
        <v>33</v>
      </c>
      <c r="H582" s="60">
        <v>0.19</v>
      </c>
      <c r="I582" s="46">
        <v>5245</v>
      </c>
      <c r="J582" s="53">
        <f t="shared" si="326"/>
        <v>0</v>
      </c>
      <c r="K582" s="56">
        <f t="shared" si="327"/>
        <v>0</v>
      </c>
      <c r="L582" s="57">
        <f t="shared" si="328"/>
        <v>0</v>
      </c>
      <c r="M582" s="58">
        <f t="shared" si="329"/>
        <v>51.225000000000001</v>
      </c>
      <c r="N582" s="38">
        <f t="shared" si="316"/>
        <v>118242</v>
      </c>
      <c r="O582" s="63">
        <f t="shared" si="322"/>
        <v>33758</v>
      </c>
      <c r="P582" s="64">
        <f t="shared" si="323"/>
        <v>0.2220921052631579</v>
      </c>
      <c r="Q582" s="33"/>
      <c r="S582" s="117">
        <f t="shared" si="340"/>
        <v>0</v>
      </c>
      <c r="T582" s="118">
        <f t="shared" si="330"/>
        <v>9663012</v>
      </c>
      <c r="U582" s="151" t="s">
        <v>1233</v>
      </c>
      <c r="V582" s="152">
        <v>33</v>
      </c>
      <c r="W582" s="6">
        <v>5630</v>
      </c>
      <c r="Y582" s="302">
        <f t="shared" si="317"/>
        <v>149194</v>
      </c>
      <c r="Z582" s="302"/>
      <c r="AA582" s="169">
        <f t="shared" si="324"/>
        <v>1</v>
      </c>
      <c r="AB582" s="168">
        <f t="shared" si="318"/>
        <v>1.8807726852286377E-2</v>
      </c>
      <c r="AC582" s="209">
        <f t="shared" si="339"/>
        <v>152000</v>
      </c>
      <c r="AD582" s="151" t="s">
        <v>1233</v>
      </c>
      <c r="AE582" s="205">
        <v>33</v>
      </c>
      <c r="AF582" s="206">
        <v>5979</v>
      </c>
      <c r="AG582" s="136">
        <f t="shared" si="332"/>
        <v>0.19</v>
      </c>
      <c r="AH582" s="168">
        <f t="shared" si="337"/>
        <v>6.1989342806394232E-2</v>
      </c>
      <c r="AI582" s="212">
        <f t="shared" si="338"/>
        <v>1.8807726852286377E-2</v>
      </c>
      <c r="AJ582" s="212">
        <f t="shared" si="309"/>
        <v>-4.3181615954107855E-2</v>
      </c>
    </row>
    <row r="583" spans="1:36" ht="12.95" customHeight="1" x14ac:dyDescent="0.2">
      <c r="A583" s="105">
        <f t="shared" si="331"/>
        <v>0.1</v>
      </c>
      <c r="B583" s="106">
        <f t="shared" si="308"/>
        <v>160000</v>
      </c>
      <c r="C583" s="28">
        <v>9663017</v>
      </c>
      <c r="D583" s="108">
        <f t="shared" si="315"/>
        <v>156700</v>
      </c>
      <c r="E583" s="29" t="s">
        <v>285</v>
      </c>
      <c r="F583" s="39" t="s">
        <v>123</v>
      </c>
      <c r="G583" s="43">
        <v>33</v>
      </c>
      <c r="H583" s="60">
        <v>0.19</v>
      </c>
      <c r="I583" s="46">
        <v>5560</v>
      </c>
      <c r="J583" s="53">
        <f t="shared" si="326"/>
        <v>0</v>
      </c>
      <c r="K583" s="56">
        <f t="shared" si="327"/>
        <v>0</v>
      </c>
      <c r="L583" s="57">
        <f t="shared" si="328"/>
        <v>0</v>
      </c>
      <c r="M583" s="58">
        <f t="shared" si="329"/>
        <v>52.8</v>
      </c>
      <c r="N583" s="38">
        <f t="shared" si="316"/>
        <v>125301</v>
      </c>
      <c r="O583" s="63">
        <f t="shared" si="322"/>
        <v>34699</v>
      </c>
      <c r="P583" s="64">
        <f t="shared" si="323"/>
        <v>0.21686875</v>
      </c>
      <c r="Q583" s="33"/>
      <c r="S583" s="117">
        <f t="shared" si="340"/>
        <v>0</v>
      </c>
      <c r="T583" s="118">
        <f t="shared" si="330"/>
        <v>9663017</v>
      </c>
      <c r="U583" s="151" t="s">
        <v>1234</v>
      </c>
      <c r="V583" s="152">
        <v>33</v>
      </c>
      <c r="W583" s="6">
        <v>5945</v>
      </c>
      <c r="Y583" s="302">
        <f t="shared" si="317"/>
        <v>157542</v>
      </c>
      <c r="Z583" s="302"/>
      <c r="AA583" s="169">
        <f t="shared" si="324"/>
        <v>1</v>
      </c>
      <c r="AB583" s="168">
        <f t="shared" si="318"/>
        <v>1.5602188622716451E-2</v>
      </c>
      <c r="AC583" s="209">
        <f>CEILING((AF583*$AD$9),1000)-2000</f>
        <v>160000</v>
      </c>
      <c r="AD583" s="151" t="s">
        <v>1234</v>
      </c>
      <c r="AE583" s="205">
        <v>33</v>
      </c>
      <c r="AF583" s="206">
        <v>6323</v>
      </c>
      <c r="AG583" s="136">
        <f t="shared" si="332"/>
        <v>0.19</v>
      </c>
      <c r="AH583" s="168">
        <f t="shared" si="337"/>
        <v>6.3582842724978939E-2</v>
      </c>
      <c r="AI583" s="212">
        <f t="shared" si="338"/>
        <v>1.5602188622716451E-2</v>
      </c>
      <c r="AJ583" s="212">
        <f t="shared" si="309"/>
        <v>-4.7980654102262488E-2</v>
      </c>
    </row>
    <row r="584" spans="1:36" ht="12.95" customHeight="1" x14ac:dyDescent="0.2">
      <c r="A584" s="105">
        <f t="shared" si="331"/>
        <v>0.1</v>
      </c>
      <c r="B584" s="106">
        <f t="shared" si="308"/>
        <v>212000</v>
      </c>
      <c r="C584" s="28">
        <v>9663025</v>
      </c>
      <c r="D584" s="108">
        <f t="shared" si="315"/>
        <v>207700</v>
      </c>
      <c r="E584" s="29" t="s">
        <v>286</v>
      </c>
      <c r="F584" s="39" t="s">
        <v>124</v>
      </c>
      <c r="G584" s="43">
        <v>33</v>
      </c>
      <c r="H584" s="60">
        <v>0.19</v>
      </c>
      <c r="I584" s="46">
        <v>7450</v>
      </c>
      <c r="J584" s="53">
        <f t="shared" si="326"/>
        <v>0</v>
      </c>
      <c r="K584" s="56">
        <f t="shared" si="327"/>
        <v>0</v>
      </c>
      <c r="L584" s="57">
        <f t="shared" si="328"/>
        <v>0</v>
      </c>
      <c r="M584" s="58">
        <f t="shared" si="329"/>
        <v>62.25</v>
      </c>
      <c r="N584" s="38">
        <f t="shared" si="316"/>
        <v>167661</v>
      </c>
      <c r="O584" s="63">
        <f t="shared" si="322"/>
        <v>44339</v>
      </c>
      <c r="P584" s="64">
        <f t="shared" si="323"/>
        <v>0.20914622641509434</v>
      </c>
      <c r="Q584" s="33"/>
      <c r="S584" s="117">
        <f t="shared" si="340"/>
        <v>0</v>
      </c>
      <c r="T584" s="118">
        <f t="shared" si="330"/>
        <v>9663025</v>
      </c>
      <c r="U584" s="151" t="s">
        <v>1235</v>
      </c>
      <c r="V584" s="152">
        <v>33</v>
      </c>
      <c r="W584" s="6">
        <v>7965</v>
      </c>
      <c r="Y584" s="302">
        <f t="shared" si="317"/>
        <v>211072</v>
      </c>
      <c r="Z584" s="302"/>
      <c r="AA584" s="169">
        <f t="shared" si="324"/>
        <v>1</v>
      </c>
      <c r="AB584" s="168">
        <f t="shared" si="318"/>
        <v>4.3966040024256969E-3</v>
      </c>
      <c r="AC584" s="209">
        <f t="shared" si="339"/>
        <v>212000</v>
      </c>
      <c r="AD584" s="151" t="s">
        <v>1235</v>
      </c>
      <c r="AE584" s="205">
        <v>33</v>
      </c>
      <c r="AF584" s="206">
        <v>8333</v>
      </c>
      <c r="AG584" s="136">
        <f t="shared" si="332"/>
        <v>0.19</v>
      </c>
      <c r="AH584" s="168">
        <f t="shared" si="337"/>
        <v>4.6202134337727463E-2</v>
      </c>
      <c r="AI584" s="212">
        <f t="shared" si="338"/>
        <v>4.3966040024256969E-3</v>
      </c>
      <c r="AJ584" s="212">
        <f t="shared" si="309"/>
        <v>-4.1805530335301766E-2</v>
      </c>
    </row>
    <row r="585" spans="1:36" ht="12.95" customHeight="1" x14ac:dyDescent="0.2">
      <c r="A585" s="105">
        <f t="shared" si="331"/>
        <v>0.1</v>
      </c>
      <c r="B585" s="106">
        <f t="shared" si="308"/>
        <v>249000</v>
      </c>
      <c r="C585" s="28">
        <v>9663040</v>
      </c>
      <c r="D585" s="108">
        <f t="shared" si="315"/>
        <v>244000</v>
      </c>
      <c r="E585" s="29" t="s">
        <v>288</v>
      </c>
      <c r="F585" s="39" t="s">
        <v>126</v>
      </c>
      <c r="G585" s="43">
        <v>33</v>
      </c>
      <c r="H585" s="60">
        <v>0.19</v>
      </c>
      <c r="I585" s="46">
        <v>8175</v>
      </c>
      <c r="J585" s="53">
        <f t="shared" si="326"/>
        <v>0</v>
      </c>
      <c r="K585" s="56">
        <f t="shared" si="327"/>
        <v>0</v>
      </c>
      <c r="L585" s="57">
        <f t="shared" si="328"/>
        <v>0</v>
      </c>
      <c r="M585" s="58">
        <f t="shared" si="329"/>
        <v>65.875</v>
      </c>
      <c r="N585" s="38">
        <f t="shared" si="316"/>
        <v>183910</v>
      </c>
      <c r="O585" s="63">
        <f t="shared" si="322"/>
        <v>65090</v>
      </c>
      <c r="P585" s="64">
        <f t="shared" si="323"/>
        <v>0.26140562248995985</v>
      </c>
      <c r="Q585" s="33"/>
      <c r="S585" s="117">
        <f t="shared" si="340"/>
        <v>0</v>
      </c>
      <c r="T585" s="118">
        <f t="shared" si="330"/>
        <v>9663040</v>
      </c>
      <c r="U585" s="151" t="s">
        <v>1236</v>
      </c>
      <c r="V585" s="152">
        <v>33</v>
      </c>
      <c r="W585" s="6">
        <v>8800</v>
      </c>
      <c r="Y585" s="302">
        <f t="shared" si="317"/>
        <v>233199</v>
      </c>
      <c r="Z585" s="302"/>
      <c r="AA585" s="169">
        <f t="shared" si="324"/>
        <v>1</v>
      </c>
      <c r="AB585" s="168">
        <f t="shared" si="318"/>
        <v>6.7757580435593656E-2</v>
      </c>
      <c r="AC585" s="209">
        <f t="shared" si="339"/>
        <v>249000</v>
      </c>
      <c r="AD585" s="151" t="s">
        <v>1236</v>
      </c>
      <c r="AE585" s="205">
        <v>33</v>
      </c>
      <c r="AF585" s="206">
        <v>9797</v>
      </c>
      <c r="AG585" s="136">
        <f t="shared" si="332"/>
        <v>0.19</v>
      </c>
      <c r="AH585" s="168">
        <f t="shared" si="337"/>
        <v>0.11329545454545453</v>
      </c>
      <c r="AI585" s="212">
        <f t="shared" si="338"/>
        <v>6.7757580435593656E-2</v>
      </c>
      <c r="AJ585" s="212">
        <f t="shared" si="309"/>
        <v>-4.5537874109860876E-2</v>
      </c>
    </row>
    <row r="586" spans="1:36" ht="12.95" customHeight="1" x14ac:dyDescent="0.2">
      <c r="A586" s="105">
        <f t="shared" si="331"/>
        <v>0.1</v>
      </c>
      <c r="B586" s="106">
        <f t="shared" si="308"/>
        <v>238000</v>
      </c>
      <c r="C586" s="28">
        <v>9666025</v>
      </c>
      <c r="D586" s="108">
        <f t="shared" si="315"/>
        <v>233200</v>
      </c>
      <c r="E586" s="29" t="s">
        <v>287</v>
      </c>
      <c r="F586" s="39" t="s">
        <v>125</v>
      </c>
      <c r="G586" s="43">
        <v>33</v>
      </c>
      <c r="H586" s="60">
        <v>0.19</v>
      </c>
      <c r="I586" s="46">
        <v>8420</v>
      </c>
      <c r="J586" s="53">
        <f t="shared" si="326"/>
        <v>0</v>
      </c>
      <c r="K586" s="56">
        <f t="shared" si="327"/>
        <v>0</v>
      </c>
      <c r="L586" s="57">
        <f t="shared" si="328"/>
        <v>0</v>
      </c>
      <c r="M586" s="58">
        <f t="shared" si="329"/>
        <v>67.099999999999994</v>
      </c>
      <c r="N586" s="38">
        <f t="shared" si="316"/>
        <v>189401</v>
      </c>
      <c r="O586" s="63">
        <f t="shared" si="322"/>
        <v>48599</v>
      </c>
      <c r="P586" s="64">
        <f t="shared" si="323"/>
        <v>0.20419747899159663</v>
      </c>
      <c r="Q586" s="33"/>
      <c r="S586" s="117">
        <f t="shared" si="340"/>
        <v>0</v>
      </c>
      <c r="T586" s="118">
        <f t="shared" si="330"/>
        <v>9666025</v>
      </c>
      <c r="U586" s="151" t="s">
        <v>1237</v>
      </c>
      <c r="V586" s="152">
        <v>33</v>
      </c>
      <c r="W586" s="6">
        <v>9010</v>
      </c>
      <c r="Y586" s="302">
        <f t="shared" si="317"/>
        <v>238764</v>
      </c>
      <c r="Z586" s="302"/>
      <c r="AA586" s="169">
        <f t="shared" si="324"/>
        <v>1</v>
      </c>
      <c r="AB586" s="168">
        <f t="shared" si="318"/>
        <v>-3.1998123670234913E-3</v>
      </c>
      <c r="AC586" s="209">
        <f t="shared" si="339"/>
        <v>238000</v>
      </c>
      <c r="AD586" s="151" t="s">
        <v>1237</v>
      </c>
      <c r="AE586" s="205">
        <v>33</v>
      </c>
      <c r="AF586" s="206">
        <v>9343</v>
      </c>
      <c r="AG586" s="136">
        <f t="shared" si="332"/>
        <v>0.19</v>
      </c>
      <c r="AH586" s="168">
        <f t="shared" si="337"/>
        <v>3.6958934517203001E-2</v>
      </c>
      <c r="AI586" s="212">
        <f t="shared" si="338"/>
        <v>-3.1998123670234913E-3</v>
      </c>
      <c r="AJ586" s="212">
        <f t="shared" si="309"/>
        <v>-4.0158746884226493E-2</v>
      </c>
    </row>
    <row r="587" spans="1:36" ht="12.95" customHeight="1" x14ac:dyDescent="0.2">
      <c r="A587" s="105">
        <f t="shared" si="331"/>
        <v>0.1</v>
      </c>
      <c r="B587" s="106">
        <f t="shared" ref="B587:B650" si="341">AC587</f>
        <v>280000</v>
      </c>
      <c r="C587" s="28">
        <v>9666040</v>
      </c>
      <c r="D587" s="108">
        <f t="shared" si="315"/>
        <v>274300</v>
      </c>
      <c r="E587" s="29" t="s">
        <v>289</v>
      </c>
      <c r="F587" s="39" t="s">
        <v>127</v>
      </c>
      <c r="G587" s="43">
        <v>33</v>
      </c>
      <c r="H587" s="60">
        <v>0.19</v>
      </c>
      <c r="I587" s="46">
        <v>9190</v>
      </c>
      <c r="J587" s="53">
        <f t="shared" si="326"/>
        <v>0</v>
      </c>
      <c r="K587" s="56">
        <f t="shared" si="327"/>
        <v>0</v>
      </c>
      <c r="L587" s="57">
        <f t="shared" si="328"/>
        <v>0</v>
      </c>
      <c r="M587" s="58">
        <f t="shared" si="329"/>
        <v>70.95</v>
      </c>
      <c r="N587" s="38">
        <f t="shared" si="316"/>
        <v>206659</v>
      </c>
      <c r="O587" s="63">
        <f t="shared" si="322"/>
        <v>73341</v>
      </c>
      <c r="P587" s="64">
        <f t="shared" si="323"/>
        <v>0.26193214285714284</v>
      </c>
      <c r="Q587" s="33"/>
      <c r="S587" s="117">
        <f t="shared" si="340"/>
        <v>0</v>
      </c>
      <c r="T587" s="118">
        <f t="shared" si="330"/>
        <v>9666040</v>
      </c>
      <c r="U587" s="151" t="s">
        <v>1238</v>
      </c>
      <c r="V587" s="152">
        <v>33</v>
      </c>
      <c r="W587" s="6">
        <v>9900</v>
      </c>
      <c r="Y587" s="302">
        <f t="shared" si="317"/>
        <v>262349</v>
      </c>
      <c r="Z587" s="302"/>
      <c r="AA587" s="169">
        <f t="shared" si="324"/>
        <v>1</v>
      </c>
      <c r="AB587" s="168">
        <f t="shared" si="318"/>
        <v>6.728060713019679E-2</v>
      </c>
      <c r="AC587" s="209">
        <f t="shared" si="339"/>
        <v>280000</v>
      </c>
      <c r="AD587" s="151" t="s">
        <v>1238</v>
      </c>
      <c r="AE587" s="205">
        <v>33</v>
      </c>
      <c r="AF587" s="206">
        <v>11009</v>
      </c>
      <c r="AG587" s="136">
        <f t="shared" si="332"/>
        <v>0.19</v>
      </c>
      <c r="AH587" s="168">
        <f t="shared" si="337"/>
        <v>0.11202020202020213</v>
      </c>
      <c r="AI587" s="212">
        <f t="shared" si="338"/>
        <v>6.728060713019679E-2</v>
      </c>
      <c r="AJ587" s="212">
        <f t="shared" ref="AJ587:AJ650" si="342">AI587-AH587</f>
        <v>-4.4739594890005341E-2</v>
      </c>
    </row>
    <row r="588" spans="1:36" ht="12.95" customHeight="1" x14ac:dyDescent="0.2">
      <c r="A588" s="105">
        <f t="shared" si="331"/>
        <v>0.1</v>
      </c>
      <c r="B588" s="106">
        <f t="shared" si="341"/>
        <v>368000</v>
      </c>
      <c r="C588" s="28">
        <v>9666070</v>
      </c>
      <c r="D588" s="108">
        <f t="shared" si="315"/>
        <v>360600</v>
      </c>
      <c r="E588" s="29" t="s">
        <v>290</v>
      </c>
      <c r="F588" s="39" t="s">
        <v>128</v>
      </c>
      <c r="G588" s="43">
        <v>33</v>
      </c>
      <c r="H588" s="60">
        <v>0.19</v>
      </c>
      <c r="I588" s="46">
        <v>12700</v>
      </c>
      <c r="J588" s="53">
        <f t="shared" si="326"/>
        <v>0</v>
      </c>
      <c r="K588" s="56">
        <f t="shared" si="327"/>
        <v>0</v>
      </c>
      <c r="L588" s="57">
        <f t="shared" si="328"/>
        <v>0</v>
      </c>
      <c r="M588" s="58">
        <f t="shared" si="329"/>
        <v>88.5</v>
      </c>
      <c r="N588" s="38">
        <f t="shared" si="316"/>
        <v>285327</v>
      </c>
      <c r="O588" s="63">
        <f t="shared" si="322"/>
        <v>82673</v>
      </c>
      <c r="P588" s="64">
        <f t="shared" si="323"/>
        <v>0.22465489130434782</v>
      </c>
      <c r="Q588" s="33"/>
      <c r="S588" s="117">
        <f t="shared" si="340"/>
        <v>0</v>
      </c>
      <c r="T588" s="118">
        <f t="shared" si="330"/>
        <v>9666070</v>
      </c>
      <c r="U588" s="151" t="s">
        <v>1239</v>
      </c>
      <c r="V588" s="152">
        <v>33</v>
      </c>
      <c r="W588" s="6">
        <v>13580</v>
      </c>
      <c r="Y588" s="302">
        <f t="shared" si="317"/>
        <v>359869</v>
      </c>
      <c r="Z588" s="302"/>
      <c r="AA588" s="169">
        <f t="shared" si="324"/>
        <v>1</v>
      </c>
      <c r="AB588" s="168">
        <f t="shared" si="318"/>
        <v>2.2594332937819095E-2</v>
      </c>
      <c r="AC588" s="209">
        <f t="shared" si="339"/>
        <v>368000</v>
      </c>
      <c r="AD588" s="151" t="s">
        <v>1239</v>
      </c>
      <c r="AE588" s="205">
        <v>33</v>
      </c>
      <c r="AF588" s="206">
        <v>14443</v>
      </c>
      <c r="AG588" s="136">
        <f t="shared" si="332"/>
        <v>0.19</v>
      </c>
      <c r="AH588" s="168">
        <f t="shared" si="337"/>
        <v>6.3549337260677463E-2</v>
      </c>
      <c r="AI588" s="212">
        <f t="shared" si="338"/>
        <v>2.2594332937819095E-2</v>
      </c>
      <c r="AJ588" s="212">
        <f t="shared" si="342"/>
        <v>-4.0955004322858368E-2</v>
      </c>
    </row>
    <row r="589" spans="1:36" ht="12.95" customHeight="1" x14ac:dyDescent="0.2">
      <c r="A589" s="105">
        <f t="shared" si="331"/>
        <v>0.1</v>
      </c>
      <c r="B589" s="106">
        <f t="shared" si="341"/>
        <v>435000</v>
      </c>
      <c r="C589" s="28">
        <v>9666110</v>
      </c>
      <c r="D589" s="108">
        <f t="shared" si="315"/>
        <v>426200</v>
      </c>
      <c r="E589" s="29" t="s">
        <v>291</v>
      </c>
      <c r="F589" s="39" t="s">
        <v>129</v>
      </c>
      <c r="G589" s="43">
        <v>33</v>
      </c>
      <c r="H589" s="60">
        <v>0.19</v>
      </c>
      <c r="I589" s="46">
        <v>15000</v>
      </c>
      <c r="J589" s="53">
        <f t="shared" si="326"/>
        <v>0</v>
      </c>
      <c r="K589" s="56">
        <f t="shared" si="327"/>
        <v>0</v>
      </c>
      <c r="L589" s="57">
        <f t="shared" si="328"/>
        <v>0</v>
      </c>
      <c r="M589" s="58">
        <f t="shared" si="329"/>
        <v>100</v>
      </c>
      <c r="N589" s="38">
        <f t="shared" si="316"/>
        <v>336875</v>
      </c>
      <c r="O589" s="63">
        <f t="shared" si="322"/>
        <v>98125</v>
      </c>
      <c r="P589" s="64">
        <f t="shared" si="323"/>
        <v>0.22557471264367815</v>
      </c>
      <c r="Q589" s="33"/>
      <c r="S589" s="117">
        <f t="shared" si="340"/>
        <v>0</v>
      </c>
      <c r="T589" s="118">
        <f t="shared" si="330"/>
        <v>9666110</v>
      </c>
      <c r="U589" s="151" t="s">
        <v>1240</v>
      </c>
      <c r="V589" s="152">
        <v>33</v>
      </c>
      <c r="W589" s="6">
        <v>16040</v>
      </c>
      <c r="Y589" s="302">
        <f t="shared" si="317"/>
        <v>425059</v>
      </c>
      <c r="Z589" s="302"/>
      <c r="AA589" s="169">
        <f t="shared" si="324"/>
        <v>1</v>
      </c>
      <c r="AB589" s="168">
        <f t="shared" si="318"/>
        <v>2.3387341522000504E-2</v>
      </c>
      <c r="AC589" s="209">
        <f t="shared" si="339"/>
        <v>435000</v>
      </c>
      <c r="AD589" s="151" t="s">
        <v>1240</v>
      </c>
      <c r="AE589" s="205">
        <v>33</v>
      </c>
      <c r="AF589" s="206">
        <v>17069</v>
      </c>
      <c r="AG589" s="136">
        <f t="shared" si="332"/>
        <v>0.19</v>
      </c>
      <c r="AH589" s="168">
        <f t="shared" si="337"/>
        <v>6.4152119700748189E-2</v>
      </c>
      <c r="AI589" s="212">
        <f t="shared" si="338"/>
        <v>2.3387341522000504E-2</v>
      </c>
      <c r="AJ589" s="212">
        <f t="shared" si="342"/>
        <v>-4.0764778178747685E-2</v>
      </c>
    </row>
    <row r="590" spans="1:36" ht="12.95" customHeight="1" x14ac:dyDescent="0.2">
      <c r="A590" s="105">
        <f t="shared" si="331"/>
        <v>0.1</v>
      </c>
      <c r="B590" s="106">
        <f t="shared" si="341"/>
        <v>633000</v>
      </c>
      <c r="C590" s="28">
        <v>9666200</v>
      </c>
      <c r="D590" s="108">
        <f t="shared" si="315"/>
        <v>620300</v>
      </c>
      <c r="E590" s="29" t="s">
        <v>193</v>
      </c>
      <c r="F590" s="30" t="s">
        <v>194</v>
      </c>
      <c r="G590" s="43">
        <v>33</v>
      </c>
      <c r="H590" s="60">
        <v>0.19</v>
      </c>
      <c r="I590" s="46">
        <v>21800</v>
      </c>
      <c r="J590" s="53">
        <f t="shared" si="326"/>
        <v>0</v>
      </c>
      <c r="K590" s="56">
        <f t="shared" si="327"/>
        <v>0</v>
      </c>
      <c r="L590" s="57">
        <f t="shared" si="328"/>
        <v>0</v>
      </c>
      <c r="M590" s="58">
        <f t="shared" si="329"/>
        <v>134</v>
      </c>
      <c r="N590" s="38">
        <f t="shared" si="316"/>
        <v>489280</v>
      </c>
      <c r="O590" s="63">
        <f t="shared" si="322"/>
        <v>143720</v>
      </c>
      <c r="P590" s="64">
        <f t="shared" si="323"/>
        <v>0.22704581358609793</v>
      </c>
      <c r="Q590" s="33"/>
      <c r="S590" s="117">
        <f t="shared" si="340"/>
        <v>0</v>
      </c>
      <c r="T590" s="118">
        <f t="shared" si="330"/>
        <v>9666200</v>
      </c>
      <c r="U590" s="151" t="s">
        <v>1241</v>
      </c>
      <c r="V590" s="152">
        <v>33</v>
      </c>
      <c r="W590" s="6">
        <v>23360</v>
      </c>
      <c r="Y590" s="302">
        <f t="shared" si="317"/>
        <v>619039</v>
      </c>
      <c r="Z590" s="302"/>
      <c r="AA590" s="169">
        <f t="shared" si="324"/>
        <v>1</v>
      </c>
      <c r="AB590" s="168">
        <f t="shared" si="318"/>
        <v>2.2552698618342193E-2</v>
      </c>
      <c r="AC590" s="209">
        <f t="shared" si="339"/>
        <v>633000</v>
      </c>
      <c r="AD590" s="151" t="s">
        <v>1241</v>
      </c>
      <c r="AE590" s="205">
        <v>33</v>
      </c>
      <c r="AF590" s="206">
        <v>24846</v>
      </c>
      <c r="AG590" s="136">
        <f t="shared" si="332"/>
        <v>0.19</v>
      </c>
      <c r="AH590" s="168">
        <f t="shared" si="337"/>
        <v>6.361301369863015E-2</v>
      </c>
      <c r="AI590" s="212">
        <f t="shared" si="338"/>
        <v>2.2552698618342193E-2</v>
      </c>
      <c r="AJ590" s="212">
        <f t="shared" si="342"/>
        <v>-4.1060315080287957E-2</v>
      </c>
    </row>
    <row r="591" spans="1:36" ht="12.95" customHeight="1" x14ac:dyDescent="0.2">
      <c r="A591" s="105">
        <f t="shared" si="331"/>
        <v>0.1</v>
      </c>
      <c r="B591" s="106">
        <f t="shared" si="341"/>
        <v>174000</v>
      </c>
      <c r="C591" s="28">
        <v>9671017</v>
      </c>
      <c r="D591" s="108">
        <f t="shared" si="315"/>
        <v>170500</v>
      </c>
      <c r="E591" s="29" t="s">
        <v>292</v>
      </c>
      <c r="F591" s="30" t="s">
        <v>293</v>
      </c>
      <c r="G591" s="43">
        <v>33</v>
      </c>
      <c r="H591" s="60">
        <v>0.19</v>
      </c>
      <c r="I591" s="46">
        <v>6010</v>
      </c>
      <c r="J591" s="53">
        <f t="shared" si="326"/>
        <v>0</v>
      </c>
      <c r="K591" s="56">
        <f t="shared" si="327"/>
        <v>0</v>
      </c>
      <c r="L591" s="57">
        <f t="shared" si="328"/>
        <v>0</v>
      </c>
      <c r="M591" s="58">
        <f t="shared" si="329"/>
        <v>55.05</v>
      </c>
      <c r="N591" s="38">
        <f t="shared" si="316"/>
        <v>135387</v>
      </c>
      <c r="O591" s="63">
        <f t="shared" si="322"/>
        <v>38613</v>
      </c>
      <c r="P591" s="64">
        <f t="shared" si="323"/>
        <v>0.22191379310344828</v>
      </c>
      <c r="Q591" s="33"/>
      <c r="S591" s="117">
        <f t="shared" si="340"/>
        <v>0</v>
      </c>
      <c r="T591" s="118">
        <f t="shared" si="330"/>
        <v>9671017</v>
      </c>
      <c r="U591" s="151" t="s">
        <v>1242</v>
      </c>
      <c r="V591" s="152">
        <v>33</v>
      </c>
      <c r="W591" s="6">
        <v>6430</v>
      </c>
      <c r="Y591" s="302">
        <f t="shared" si="317"/>
        <v>170394</v>
      </c>
      <c r="Z591" s="302"/>
      <c r="AA591" s="169">
        <f t="shared" si="324"/>
        <v>1</v>
      </c>
      <c r="AB591" s="168">
        <f t="shared" si="318"/>
        <v>2.1162716997077391E-2</v>
      </c>
      <c r="AC591" s="209">
        <f t="shared" si="339"/>
        <v>174000</v>
      </c>
      <c r="AD591" s="151" t="s">
        <v>1242</v>
      </c>
      <c r="AE591" s="205">
        <v>33</v>
      </c>
      <c r="AF591" s="206">
        <v>6828</v>
      </c>
      <c r="AG591" s="136">
        <f t="shared" si="332"/>
        <v>0.19</v>
      </c>
      <c r="AH591" s="168">
        <f t="shared" si="337"/>
        <v>6.1897356143079341E-2</v>
      </c>
      <c r="AI591" s="212">
        <f t="shared" si="338"/>
        <v>2.1162716997077391E-2</v>
      </c>
      <c r="AJ591" s="212">
        <f t="shared" si="342"/>
        <v>-4.073463914600195E-2</v>
      </c>
    </row>
    <row r="592" spans="1:36" ht="12.95" customHeight="1" x14ac:dyDescent="0.2">
      <c r="A592" s="105">
        <f t="shared" si="331"/>
        <v>0.1</v>
      </c>
      <c r="B592" s="106">
        <f t="shared" si="341"/>
        <v>185000</v>
      </c>
      <c r="C592" s="28">
        <v>9673017</v>
      </c>
      <c r="D592" s="108">
        <f t="shared" si="315"/>
        <v>181200</v>
      </c>
      <c r="E592" s="29" t="s">
        <v>294</v>
      </c>
      <c r="F592" s="30" t="s">
        <v>295</v>
      </c>
      <c r="G592" s="43">
        <v>33</v>
      </c>
      <c r="H592" s="60">
        <v>0.19</v>
      </c>
      <c r="I592" s="46">
        <v>6420</v>
      </c>
      <c r="J592" s="53">
        <f t="shared" si="326"/>
        <v>0</v>
      </c>
      <c r="K592" s="56">
        <f t="shared" si="327"/>
        <v>0</v>
      </c>
      <c r="L592" s="57">
        <f t="shared" si="328"/>
        <v>0</v>
      </c>
      <c r="M592" s="58">
        <f t="shared" si="329"/>
        <v>57.1</v>
      </c>
      <c r="N592" s="38">
        <f t="shared" si="316"/>
        <v>144576</v>
      </c>
      <c r="O592" s="63">
        <f t="shared" si="322"/>
        <v>40424</v>
      </c>
      <c r="P592" s="64">
        <f t="shared" si="323"/>
        <v>0.21850810810810811</v>
      </c>
      <c r="Q592" s="33"/>
      <c r="S592" s="117">
        <f t="shared" si="340"/>
        <v>0</v>
      </c>
      <c r="T592" s="118">
        <f t="shared" si="330"/>
        <v>9673017</v>
      </c>
      <c r="U592" s="151" t="s">
        <v>1243</v>
      </c>
      <c r="V592" s="152">
        <v>33</v>
      </c>
      <c r="W592" s="6">
        <v>6860</v>
      </c>
      <c r="Y592" s="302">
        <f t="shared" si="317"/>
        <v>181789</v>
      </c>
      <c r="Z592" s="302"/>
      <c r="AA592" s="169">
        <f t="shared" si="324"/>
        <v>1</v>
      </c>
      <c r="AB592" s="168">
        <f t="shared" si="318"/>
        <v>1.7663334965261956E-2</v>
      </c>
      <c r="AC592" s="209">
        <f t="shared" si="339"/>
        <v>185000</v>
      </c>
      <c r="AD592" s="151" t="s">
        <v>1243</v>
      </c>
      <c r="AE592" s="205">
        <v>33</v>
      </c>
      <c r="AF592" s="206">
        <v>7292</v>
      </c>
      <c r="AG592" s="136">
        <f t="shared" si="332"/>
        <v>0.19</v>
      </c>
      <c r="AH592" s="168">
        <f t="shared" si="337"/>
        <v>6.29737609329446E-2</v>
      </c>
      <c r="AI592" s="212">
        <f t="shared" si="338"/>
        <v>1.7663334965261956E-2</v>
      </c>
      <c r="AJ592" s="212">
        <f t="shared" si="342"/>
        <v>-4.5310425967682644E-2</v>
      </c>
    </row>
    <row r="593" spans="1:36" ht="12.95" customHeight="1" x14ac:dyDescent="0.2">
      <c r="A593" s="105">
        <f t="shared" si="331"/>
        <v>0.1</v>
      </c>
      <c r="B593" s="106">
        <f t="shared" si="341"/>
        <v>229000</v>
      </c>
      <c r="C593" s="28">
        <v>9673025</v>
      </c>
      <c r="D593" s="108">
        <f t="shared" si="315"/>
        <v>224400</v>
      </c>
      <c r="E593" s="29" t="s">
        <v>296</v>
      </c>
      <c r="F593" s="30" t="s">
        <v>297</v>
      </c>
      <c r="G593" s="43">
        <v>33</v>
      </c>
      <c r="H593" s="60">
        <v>0.19</v>
      </c>
      <c r="I593" s="46">
        <v>8070</v>
      </c>
      <c r="J593" s="53">
        <f t="shared" si="326"/>
        <v>0</v>
      </c>
      <c r="K593" s="56">
        <f t="shared" si="327"/>
        <v>0</v>
      </c>
      <c r="L593" s="57">
        <f t="shared" si="328"/>
        <v>0</v>
      </c>
      <c r="M593" s="58">
        <f t="shared" si="329"/>
        <v>65.349999999999994</v>
      </c>
      <c r="N593" s="38">
        <f t="shared" si="316"/>
        <v>181557</v>
      </c>
      <c r="O593" s="63">
        <f t="shared" si="322"/>
        <v>47443</v>
      </c>
      <c r="P593" s="64">
        <f t="shared" si="323"/>
        <v>0.20717467248908297</v>
      </c>
      <c r="Q593" s="33"/>
      <c r="S593" s="117">
        <f t="shared" si="340"/>
        <v>0</v>
      </c>
      <c r="T593" s="118">
        <f t="shared" si="330"/>
        <v>9673025</v>
      </c>
      <c r="U593" s="151" t="s">
        <v>1244</v>
      </c>
      <c r="V593" s="152">
        <v>33</v>
      </c>
      <c r="W593" s="6">
        <v>8640</v>
      </c>
      <c r="Y593" s="302">
        <f t="shared" si="317"/>
        <v>228959</v>
      </c>
      <c r="Z593" s="302"/>
      <c r="AA593" s="169">
        <f t="shared" si="324"/>
        <v>1</v>
      </c>
      <c r="AB593" s="168">
        <f t="shared" si="318"/>
        <v>1.7907136212169661E-4</v>
      </c>
      <c r="AC593" s="209">
        <f t="shared" si="339"/>
        <v>229000</v>
      </c>
      <c r="AD593" s="151" t="s">
        <v>1244</v>
      </c>
      <c r="AE593" s="205">
        <v>33</v>
      </c>
      <c r="AF593" s="206">
        <v>8989</v>
      </c>
      <c r="AG593" s="136">
        <f t="shared" si="332"/>
        <v>0.19</v>
      </c>
      <c r="AH593" s="168">
        <f t="shared" si="337"/>
        <v>4.0393518518518468E-2</v>
      </c>
      <c r="AI593" s="212">
        <f t="shared" si="338"/>
        <v>1.7907136212169661E-4</v>
      </c>
      <c r="AJ593" s="212">
        <f t="shared" si="342"/>
        <v>-4.0214447156396771E-2</v>
      </c>
    </row>
    <row r="594" spans="1:36" ht="12.95" customHeight="1" x14ac:dyDescent="0.2">
      <c r="A594" s="105">
        <f t="shared" si="331"/>
        <v>0.1</v>
      </c>
      <c r="B594" s="106">
        <f t="shared" si="341"/>
        <v>278000</v>
      </c>
      <c r="C594" s="28">
        <v>9673040</v>
      </c>
      <c r="D594" s="108">
        <f t="shared" si="315"/>
        <v>272400</v>
      </c>
      <c r="E594" s="29" t="s">
        <v>300</v>
      </c>
      <c r="F594" s="30" t="s">
        <v>301</v>
      </c>
      <c r="G594" s="43">
        <v>33</v>
      </c>
      <c r="H594" s="60">
        <v>0.19</v>
      </c>
      <c r="I594" s="46">
        <v>9175</v>
      </c>
      <c r="J594" s="53">
        <f t="shared" si="326"/>
        <v>0</v>
      </c>
      <c r="K594" s="56">
        <f t="shared" si="327"/>
        <v>0</v>
      </c>
      <c r="L594" s="57">
        <f t="shared" si="328"/>
        <v>0</v>
      </c>
      <c r="M594" s="58">
        <f t="shared" si="329"/>
        <v>70.875</v>
      </c>
      <c r="N594" s="38">
        <f t="shared" si="316"/>
        <v>206323</v>
      </c>
      <c r="O594" s="63">
        <f t="shared" si="322"/>
        <v>71677</v>
      </c>
      <c r="P594" s="64">
        <f t="shared" si="323"/>
        <v>0.25783093525179857</v>
      </c>
      <c r="Q594" s="33"/>
      <c r="S594" s="117">
        <f t="shared" si="340"/>
        <v>0</v>
      </c>
      <c r="T594" s="118">
        <f t="shared" si="330"/>
        <v>9673040</v>
      </c>
      <c r="U594" s="151" t="s">
        <v>1245</v>
      </c>
      <c r="V594" s="152">
        <v>33</v>
      </c>
      <c r="W594" s="6">
        <v>9820</v>
      </c>
      <c r="Y594" s="302">
        <f t="shared" si="317"/>
        <v>260229</v>
      </c>
      <c r="Z594" s="302"/>
      <c r="AA594" s="169">
        <f t="shared" si="324"/>
        <v>1</v>
      </c>
      <c r="AB594" s="168">
        <f t="shared" si="318"/>
        <v>6.828985239923302E-2</v>
      </c>
      <c r="AC594" s="209">
        <f t="shared" si="339"/>
        <v>278000</v>
      </c>
      <c r="AD594" s="151" t="s">
        <v>1245</v>
      </c>
      <c r="AE594" s="205">
        <v>33</v>
      </c>
      <c r="AF594" s="206">
        <v>10908</v>
      </c>
      <c r="AG594" s="136">
        <f t="shared" si="332"/>
        <v>0.19</v>
      </c>
      <c r="AH594" s="168">
        <f t="shared" si="337"/>
        <v>0.11079429735234214</v>
      </c>
      <c r="AI594" s="212">
        <f t="shared" si="338"/>
        <v>6.828985239923302E-2</v>
      </c>
      <c r="AJ594" s="212">
        <f t="shared" si="342"/>
        <v>-4.2504444953109122E-2</v>
      </c>
    </row>
    <row r="595" spans="1:36" ht="12.95" customHeight="1" x14ac:dyDescent="0.2">
      <c r="A595" s="105">
        <f t="shared" si="331"/>
        <v>0.1</v>
      </c>
      <c r="B595" s="106">
        <f t="shared" si="341"/>
        <v>262000</v>
      </c>
      <c r="C595" s="28">
        <v>9676025</v>
      </c>
      <c r="D595" s="108">
        <f t="shared" si="315"/>
        <v>256700</v>
      </c>
      <c r="E595" s="29" t="s">
        <v>298</v>
      </c>
      <c r="F595" s="30" t="s">
        <v>299</v>
      </c>
      <c r="G595" s="43">
        <v>33</v>
      </c>
      <c r="H595" s="60">
        <v>0.19</v>
      </c>
      <c r="I595" s="46">
        <v>9250</v>
      </c>
      <c r="J595" s="53">
        <f t="shared" si="326"/>
        <v>0</v>
      </c>
      <c r="K595" s="56">
        <f t="shared" si="327"/>
        <v>0</v>
      </c>
      <c r="L595" s="57">
        <f t="shared" si="328"/>
        <v>0</v>
      </c>
      <c r="M595" s="58">
        <f t="shared" si="329"/>
        <v>71.25</v>
      </c>
      <c r="N595" s="38">
        <f t="shared" si="316"/>
        <v>208004</v>
      </c>
      <c r="O595" s="63">
        <f t="shared" si="322"/>
        <v>53996</v>
      </c>
      <c r="P595" s="64">
        <f t="shared" si="323"/>
        <v>0.2060916030534351</v>
      </c>
      <c r="Q595" s="33"/>
      <c r="S595" s="117">
        <f t="shared" si="340"/>
        <v>0</v>
      </c>
      <c r="T595" s="118">
        <f t="shared" si="330"/>
        <v>9676025</v>
      </c>
      <c r="U595" s="151" t="s">
        <v>1246</v>
      </c>
      <c r="V595" s="152">
        <v>33</v>
      </c>
      <c r="W595" s="6">
        <v>9890</v>
      </c>
      <c r="Y595" s="302">
        <f t="shared" si="317"/>
        <v>262084</v>
      </c>
      <c r="Z595" s="302"/>
      <c r="AA595" s="169">
        <f t="shared" si="324"/>
        <v>1</v>
      </c>
      <c r="AB595" s="168">
        <f t="shared" si="318"/>
        <v>-3.2050792875570888E-4</v>
      </c>
      <c r="AC595" s="209">
        <f t="shared" si="339"/>
        <v>262000</v>
      </c>
      <c r="AD595" s="151" t="s">
        <v>1246</v>
      </c>
      <c r="AE595" s="205">
        <v>33</v>
      </c>
      <c r="AF595" s="206">
        <v>10302</v>
      </c>
      <c r="AG595" s="136">
        <f t="shared" si="332"/>
        <v>0.19</v>
      </c>
      <c r="AH595" s="168">
        <f t="shared" si="337"/>
        <v>4.1658240647118205E-2</v>
      </c>
      <c r="AI595" s="212">
        <f t="shared" si="338"/>
        <v>-3.2050792875570888E-4</v>
      </c>
      <c r="AJ595" s="212">
        <f t="shared" si="342"/>
        <v>-4.1978748575873914E-2</v>
      </c>
    </row>
    <row r="596" spans="1:36" ht="12.95" customHeight="1" x14ac:dyDescent="0.2">
      <c r="A596" s="105">
        <f t="shared" si="331"/>
        <v>0.1</v>
      </c>
      <c r="B596" s="106">
        <f t="shared" si="341"/>
        <v>306000</v>
      </c>
      <c r="C596" s="28">
        <v>9676040</v>
      </c>
      <c r="D596" s="108">
        <f t="shared" si="315"/>
        <v>299800</v>
      </c>
      <c r="E596" s="29" t="s">
        <v>302</v>
      </c>
      <c r="F596" s="30" t="s">
        <v>303</v>
      </c>
      <c r="G596" s="43">
        <v>33</v>
      </c>
      <c r="H596" s="60">
        <v>0.19</v>
      </c>
      <c r="I596" s="46">
        <v>10050</v>
      </c>
      <c r="J596" s="53">
        <f t="shared" si="326"/>
        <v>0</v>
      </c>
      <c r="K596" s="56">
        <f t="shared" si="327"/>
        <v>0</v>
      </c>
      <c r="L596" s="57">
        <f t="shared" si="328"/>
        <v>0</v>
      </c>
      <c r="M596" s="58">
        <f t="shared" si="329"/>
        <v>75.25</v>
      </c>
      <c r="N596" s="38">
        <f t="shared" si="316"/>
        <v>225934</v>
      </c>
      <c r="O596" s="63">
        <f t="shared" si="322"/>
        <v>80066</v>
      </c>
      <c r="P596" s="64">
        <f t="shared" si="323"/>
        <v>0.26165359477124184</v>
      </c>
      <c r="Q596" s="33"/>
      <c r="S596" s="117">
        <f t="shared" si="340"/>
        <v>0</v>
      </c>
      <c r="T596" s="118">
        <f t="shared" si="330"/>
        <v>9676040</v>
      </c>
      <c r="U596" s="151" t="s">
        <v>1247</v>
      </c>
      <c r="V596" s="152">
        <v>33</v>
      </c>
      <c r="W596" s="6">
        <v>10750</v>
      </c>
      <c r="Y596" s="302">
        <f t="shared" si="317"/>
        <v>284874</v>
      </c>
      <c r="Z596" s="302"/>
      <c r="AA596" s="169">
        <f t="shared" si="324"/>
        <v>1</v>
      </c>
      <c r="AB596" s="168">
        <f t="shared" si="318"/>
        <v>7.4159101918743087E-2</v>
      </c>
      <c r="AC596" s="209">
        <f t="shared" si="339"/>
        <v>306000</v>
      </c>
      <c r="AD596" s="151" t="s">
        <v>1247</v>
      </c>
      <c r="AE596" s="205">
        <v>33</v>
      </c>
      <c r="AF596" s="206">
        <v>12019</v>
      </c>
      <c r="AG596" s="136">
        <f t="shared" si="332"/>
        <v>0.19</v>
      </c>
      <c r="AH596" s="168">
        <f t="shared" si="337"/>
        <v>0.11804651162790702</v>
      </c>
      <c r="AI596" s="212">
        <f t="shared" si="338"/>
        <v>7.4159101918743087E-2</v>
      </c>
      <c r="AJ596" s="212">
        <f t="shared" si="342"/>
        <v>-4.3887409709163938E-2</v>
      </c>
    </row>
    <row r="597" spans="1:36" ht="12.95" customHeight="1" x14ac:dyDescent="0.2">
      <c r="A597" s="105">
        <f t="shared" si="331"/>
        <v>0.1</v>
      </c>
      <c r="B597" s="106">
        <f t="shared" si="341"/>
        <v>394000</v>
      </c>
      <c r="C597" s="28">
        <v>9676070</v>
      </c>
      <c r="D597" s="108">
        <f t="shared" si="315"/>
        <v>386100</v>
      </c>
      <c r="E597" s="29" t="s">
        <v>304</v>
      </c>
      <c r="F597" s="30" t="s">
        <v>305</v>
      </c>
      <c r="G597" s="43">
        <v>33</v>
      </c>
      <c r="H597" s="60">
        <v>0.19</v>
      </c>
      <c r="I597" s="46">
        <v>13550</v>
      </c>
      <c r="J597" s="53">
        <f t="shared" si="326"/>
        <v>0</v>
      </c>
      <c r="K597" s="56">
        <f t="shared" si="327"/>
        <v>0</v>
      </c>
      <c r="L597" s="57">
        <f t="shared" si="328"/>
        <v>0</v>
      </c>
      <c r="M597" s="58">
        <f t="shared" si="329"/>
        <v>92.75</v>
      </c>
      <c r="N597" s="38">
        <f t="shared" si="316"/>
        <v>304377</v>
      </c>
      <c r="O597" s="63">
        <f t="shared" si="322"/>
        <v>89623</v>
      </c>
      <c r="P597" s="64">
        <f t="shared" si="323"/>
        <v>0.22746954314720813</v>
      </c>
      <c r="Q597" s="33"/>
      <c r="S597" s="117">
        <f t="shared" si="340"/>
        <v>0</v>
      </c>
      <c r="T597" s="118">
        <f t="shared" si="330"/>
        <v>9676070</v>
      </c>
      <c r="U597" s="151" t="s">
        <v>1248</v>
      </c>
      <c r="V597" s="152">
        <v>33</v>
      </c>
      <c r="W597" s="6">
        <v>14490</v>
      </c>
      <c r="Y597" s="302">
        <f t="shared" si="317"/>
        <v>383984</v>
      </c>
      <c r="Z597" s="302"/>
      <c r="AA597" s="169">
        <f t="shared" si="324"/>
        <v>1</v>
      </c>
      <c r="AB597" s="168">
        <f t="shared" si="318"/>
        <v>2.6084420184174339E-2</v>
      </c>
      <c r="AC597" s="209">
        <f t="shared" si="339"/>
        <v>394000</v>
      </c>
      <c r="AD597" s="151" t="s">
        <v>1248</v>
      </c>
      <c r="AE597" s="205">
        <v>33</v>
      </c>
      <c r="AF597" s="206">
        <v>15453</v>
      </c>
      <c r="AG597" s="136">
        <f t="shared" si="332"/>
        <v>0.19</v>
      </c>
      <c r="AH597" s="168">
        <f t="shared" si="337"/>
        <v>6.6459627329192639E-2</v>
      </c>
      <c r="AI597" s="212">
        <f t="shared" si="338"/>
        <v>2.6084420184174339E-2</v>
      </c>
      <c r="AJ597" s="212">
        <f t="shared" si="342"/>
        <v>-4.0375207145018299E-2</v>
      </c>
    </row>
    <row r="598" spans="1:36" ht="12.95" customHeight="1" x14ac:dyDescent="0.2">
      <c r="A598" s="105">
        <f t="shared" si="331"/>
        <v>0.1</v>
      </c>
      <c r="B598" s="106">
        <f t="shared" si="341"/>
        <v>460000</v>
      </c>
      <c r="C598" s="28">
        <v>9676110</v>
      </c>
      <c r="D598" s="108">
        <f t="shared" si="315"/>
        <v>450700</v>
      </c>
      <c r="E598" s="29" t="s">
        <v>306</v>
      </c>
      <c r="F598" s="30" t="s">
        <v>313</v>
      </c>
      <c r="G598" s="43">
        <v>33</v>
      </c>
      <c r="H598" s="60">
        <v>0.19</v>
      </c>
      <c r="I598" s="46">
        <v>15950</v>
      </c>
      <c r="J598" s="53">
        <f t="shared" si="326"/>
        <v>0</v>
      </c>
      <c r="K598" s="56">
        <f t="shared" si="327"/>
        <v>0</v>
      </c>
      <c r="L598" s="57">
        <f t="shared" si="328"/>
        <v>0</v>
      </c>
      <c r="M598" s="58">
        <f t="shared" si="329"/>
        <v>104.75</v>
      </c>
      <c r="N598" s="38">
        <f t="shared" si="316"/>
        <v>358167</v>
      </c>
      <c r="O598" s="63">
        <f t="shared" si="322"/>
        <v>101833</v>
      </c>
      <c r="P598" s="64">
        <f t="shared" si="323"/>
        <v>0.22137608695652175</v>
      </c>
      <c r="Q598" s="33"/>
      <c r="S598" s="117">
        <f t="shared" si="340"/>
        <v>0</v>
      </c>
      <c r="T598" s="118">
        <f t="shared" si="330"/>
        <v>9676110</v>
      </c>
      <c r="U598" s="151" t="s">
        <v>1249</v>
      </c>
      <c r="V598" s="152">
        <v>33</v>
      </c>
      <c r="W598" s="6">
        <v>17040</v>
      </c>
      <c r="Y598" s="302">
        <f t="shared" si="317"/>
        <v>451559</v>
      </c>
      <c r="Z598" s="302"/>
      <c r="AA598" s="169">
        <f t="shared" si="324"/>
        <v>1</v>
      </c>
      <c r="AB598" s="168">
        <f t="shared" si="318"/>
        <v>1.8693016859369527E-2</v>
      </c>
      <c r="AC598" s="209">
        <f>CEILING((AF598*$AD$9),1000)-2000</f>
        <v>460000</v>
      </c>
      <c r="AD598" s="151" t="s">
        <v>1249</v>
      </c>
      <c r="AE598" s="205">
        <v>33</v>
      </c>
      <c r="AF598" s="206">
        <v>18079</v>
      </c>
      <c r="AG598" s="136">
        <f t="shared" si="332"/>
        <v>0.19</v>
      </c>
      <c r="AH598" s="168">
        <f t="shared" si="337"/>
        <v>6.0974178403755852E-2</v>
      </c>
      <c r="AI598" s="212">
        <f t="shared" si="338"/>
        <v>1.8693016859369527E-2</v>
      </c>
      <c r="AJ598" s="212">
        <f t="shared" si="342"/>
        <v>-4.2281161544386325E-2</v>
      </c>
    </row>
    <row r="599" spans="1:36" ht="12.95" customHeight="1" thickBot="1" x14ac:dyDescent="0.25">
      <c r="A599" s="105">
        <f t="shared" si="331"/>
        <v>0.1</v>
      </c>
      <c r="B599" s="106">
        <f t="shared" si="341"/>
        <v>660000</v>
      </c>
      <c r="C599" s="85">
        <v>9676200</v>
      </c>
      <c r="D599" s="111">
        <f t="shared" si="315"/>
        <v>646700</v>
      </c>
      <c r="E599" s="86" t="s">
        <v>195</v>
      </c>
      <c r="F599" s="87" t="s">
        <v>196</v>
      </c>
      <c r="G599" s="43">
        <v>33</v>
      </c>
      <c r="H599" s="60">
        <v>0.19</v>
      </c>
      <c r="I599" s="46">
        <v>22850</v>
      </c>
      <c r="J599" s="53">
        <f t="shared" si="326"/>
        <v>0</v>
      </c>
      <c r="K599" s="56">
        <f t="shared" si="327"/>
        <v>0</v>
      </c>
      <c r="L599" s="57">
        <f t="shared" si="328"/>
        <v>0</v>
      </c>
      <c r="M599" s="58">
        <f t="shared" si="329"/>
        <v>139.25</v>
      </c>
      <c r="N599" s="38">
        <f t="shared" si="316"/>
        <v>512814</v>
      </c>
      <c r="O599" s="63">
        <f t="shared" si="322"/>
        <v>147186</v>
      </c>
      <c r="P599" s="64">
        <f t="shared" si="323"/>
        <v>0.22300909090909091</v>
      </c>
      <c r="Q599" s="33"/>
      <c r="S599" s="117">
        <f t="shared" si="340"/>
        <v>0</v>
      </c>
      <c r="T599" s="118">
        <f t="shared" si="330"/>
        <v>9676200</v>
      </c>
      <c r="U599" s="151" t="s">
        <v>1250</v>
      </c>
      <c r="V599" s="152">
        <v>33</v>
      </c>
      <c r="W599" s="6">
        <v>24420</v>
      </c>
      <c r="Y599" s="302">
        <f t="shared" si="317"/>
        <v>647129</v>
      </c>
      <c r="Z599" s="302"/>
      <c r="AA599" s="169">
        <f t="shared" si="324"/>
        <v>1</v>
      </c>
      <c r="AB599" s="168">
        <f t="shared" si="318"/>
        <v>1.988938835997156E-2</v>
      </c>
      <c r="AC599" s="209">
        <f>CEILING((AF599*$AD$9),1000)-2000</f>
        <v>660000</v>
      </c>
      <c r="AD599" s="151" t="s">
        <v>1250</v>
      </c>
      <c r="AE599" s="205">
        <v>33</v>
      </c>
      <c r="AF599" s="206">
        <v>25957</v>
      </c>
      <c r="AG599" s="136">
        <f t="shared" si="332"/>
        <v>0.19</v>
      </c>
      <c r="AH599" s="168">
        <f t="shared" si="337"/>
        <v>6.2940212940213014E-2</v>
      </c>
      <c r="AI599" s="212">
        <f t="shared" si="338"/>
        <v>1.988938835997156E-2</v>
      </c>
      <c r="AJ599" s="212">
        <f t="shared" si="342"/>
        <v>-4.3050824580241454E-2</v>
      </c>
    </row>
    <row r="600" spans="1:36" ht="12.95" customHeight="1" x14ac:dyDescent="0.2">
      <c r="A600" s="105">
        <f t="shared" si="331"/>
        <v>0.1</v>
      </c>
      <c r="B600" s="106">
        <f t="shared" si="341"/>
        <v>32000</v>
      </c>
      <c r="C600" s="81">
        <v>9700140</v>
      </c>
      <c r="D600" s="112">
        <f t="shared" si="315"/>
        <v>31300</v>
      </c>
      <c r="E600" s="89" t="s">
        <v>347</v>
      </c>
      <c r="F600" s="97" t="s">
        <v>19</v>
      </c>
      <c r="G600" s="43">
        <v>33</v>
      </c>
      <c r="H600" s="60">
        <v>0.19</v>
      </c>
      <c r="I600" s="46">
        <v>1075</v>
      </c>
      <c r="J600" s="53">
        <f t="shared" si="326"/>
        <v>20</v>
      </c>
      <c r="K600" s="56">
        <f t="shared" si="327"/>
        <v>20</v>
      </c>
      <c r="L600" s="57">
        <f t="shared" si="328"/>
        <v>25</v>
      </c>
      <c r="M600" s="58">
        <f t="shared" si="329"/>
        <v>10.75</v>
      </c>
      <c r="N600" s="38">
        <f t="shared" si="316"/>
        <v>24792</v>
      </c>
      <c r="O600" s="63">
        <f t="shared" si="322"/>
        <v>7208</v>
      </c>
      <c r="P600" s="64">
        <f t="shared" si="323"/>
        <v>0.22525000000000001</v>
      </c>
      <c r="Q600" s="33"/>
      <c r="S600" s="117">
        <f t="shared" si="340"/>
        <v>0</v>
      </c>
      <c r="T600" s="118">
        <f t="shared" si="330"/>
        <v>9700140</v>
      </c>
      <c r="U600" s="151" t="s">
        <v>1251</v>
      </c>
      <c r="V600" s="152">
        <v>33</v>
      </c>
      <c r="W600" s="6">
        <v>1180</v>
      </c>
      <c r="Y600" s="302">
        <f t="shared" si="317"/>
        <v>31269</v>
      </c>
      <c r="Z600" s="302"/>
      <c r="AA600" s="169">
        <f t="shared" si="324"/>
        <v>1</v>
      </c>
      <c r="AB600" s="168">
        <f t="shared" si="318"/>
        <v>2.3377786305925907E-2</v>
      </c>
      <c r="AC600" s="209">
        <f t="shared" si="336"/>
        <v>32000</v>
      </c>
      <c r="AD600" s="151" t="s">
        <v>1251</v>
      </c>
      <c r="AE600" s="205">
        <v>33</v>
      </c>
      <c r="AF600" s="206">
        <v>1257</v>
      </c>
      <c r="AG600" s="136">
        <f t="shared" si="332"/>
        <v>0.19</v>
      </c>
      <c r="AH600" s="168">
        <f t="shared" si="337"/>
        <v>6.5254237288135508E-2</v>
      </c>
      <c r="AI600" s="212">
        <f t="shared" si="338"/>
        <v>2.3377786305925907E-2</v>
      </c>
      <c r="AJ600" s="212">
        <f t="shared" si="342"/>
        <v>-4.1876450982209601E-2</v>
      </c>
    </row>
    <row r="601" spans="1:36" ht="12.95" customHeight="1" thickBot="1" x14ac:dyDescent="0.25">
      <c r="A601" s="105">
        <f t="shared" si="331"/>
        <v>0.1</v>
      </c>
      <c r="B601" s="106">
        <f t="shared" si="341"/>
        <v>61300</v>
      </c>
      <c r="C601" s="80">
        <v>9700160</v>
      </c>
      <c r="D601" s="109">
        <f t="shared" si="315"/>
        <v>60000</v>
      </c>
      <c r="E601" s="95" t="s">
        <v>348</v>
      </c>
      <c r="F601" s="98" t="s">
        <v>20</v>
      </c>
      <c r="G601" s="43">
        <v>33</v>
      </c>
      <c r="H601" s="60">
        <v>0.19</v>
      </c>
      <c r="I601" s="46">
        <v>2065</v>
      </c>
      <c r="J601" s="53">
        <f t="shared" si="326"/>
        <v>25</v>
      </c>
      <c r="K601" s="56">
        <f t="shared" si="327"/>
        <v>25</v>
      </c>
      <c r="L601" s="57">
        <f t="shared" si="328"/>
        <v>25</v>
      </c>
      <c r="M601" s="58">
        <f t="shared" si="329"/>
        <v>20.65</v>
      </c>
      <c r="N601" s="38">
        <f t="shared" si="316"/>
        <v>47254</v>
      </c>
      <c r="O601" s="63">
        <f t="shared" si="322"/>
        <v>14046</v>
      </c>
      <c r="P601" s="64">
        <f t="shared" si="323"/>
        <v>0.22913539967373572</v>
      </c>
      <c r="Q601" s="33"/>
      <c r="S601" s="117">
        <f t="shared" si="340"/>
        <v>0</v>
      </c>
      <c r="T601" s="118">
        <f t="shared" si="330"/>
        <v>9700160</v>
      </c>
      <c r="U601" s="151" t="s">
        <v>1252</v>
      </c>
      <c r="V601" s="152">
        <v>33</v>
      </c>
      <c r="W601" s="6">
        <v>2250</v>
      </c>
      <c r="Y601" s="302">
        <f t="shared" si="317"/>
        <v>59624</v>
      </c>
      <c r="Z601" s="302"/>
      <c r="AA601" s="169">
        <f t="shared" si="324"/>
        <v>1</v>
      </c>
      <c r="AB601" s="168">
        <f t="shared" si="318"/>
        <v>2.8109486112974702E-2</v>
      </c>
      <c r="AC601" s="209">
        <f t="shared" si="336"/>
        <v>61300</v>
      </c>
      <c r="AD601" s="151" t="s">
        <v>1252</v>
      </c>
      <c r="AE601" s="205">
        <v>33</v>
      </c>
      <c r="AF601" s="206">
        <v>2404</v>
      </c>
      <c r="AG601" s="136">
        <f t="shared" si="332"/>
        <v>0.19</v>
      </c>
      <c r="AH601" s="168">
        <f t="shared" si="337"/>
        <v>6.844444444444453E-2</v>
      </c>
      <c r="AI601" s="212">
        <f t="shared" si="338"/>
        <v>2.8109486112974702E-2</v>
      </c>
      <c r="AJ601" s="212">
        <f t="shared" si="342"/>
        <v>-4.0334958331469828E-2</v>
      </c>
    </row>
    <row r="602" spans="1:36" ht="12.95" customHeight="1" x14ac:dyDescent="0.2">
      <c r="A602" s="105">
        <f t="shared" si="331"/>
        <v>0.1</v>
      </c>
      <c r="B602" s="106">
        <f t="shared" si="341"/>
        <v>16000</v>
      </c>
      <c r="C602" s="82">
        <v>9790000</v>
      </c>
      <c r="D602" s="112">
        <f t="shared" si="315"/>
        <v>15600</v>
      </c>
      <c r="E602" s="189"/>
      <c r="F602" s="190" t="s">
        <v>87</v>
      </c>
      <c r="G602" s="43">
        <v>31</v>
      </c>
      <c r="H602" s="60">
        <v>0.28000000000000003</v>
      </c>
      <c r="I602" s="46">
        <v>537</v>
      </c>
      <c r="J602" s="53">
        <f t="shared" si="326"/>
        <v>12</v>
      </c>
      <c r="K602" s="56">
        <f t="shared" si="327"/>
        <v>20</v>
      </c>
      <c r="L602" s="57">
        <f t="shared" si="328"/>
        <v>25</v>
      </c>
      <c r="M602" s="58">
        <f t="shared" si="329"/>
        <v>5.37</v>
      </c>
      <c r="N602" s="38">
        <f t="shared" si="316"/>
        <v>11111</v>
      </c>
      <c r="O602" s="63">
        <f t="shared" si="322"/>
        <v>4889</v>
      </c>
      <c r="P602" s="64">
        <f t="shared" si="323"/>
        <v>0.30556250000000001</v>
      </c>
      <c r="Q602" s="33"/>
      <c r="S602" s="117">
        <f t="shared" si="340"/>
        <v>0</v>
      </c>
      <c r="T602" s="118">
        <f t="shared" si="330"/>
        <v>9790000</v>
      </c>
      <c r="U602" s="151" t="s">
        <v>1253</v>
      </c>
      <c r="V602" s="152">
        <v>31</v>
      </c>
      <c r="W602" s="6">
        <v>588</v>
      </c>
      <c r="Y602" s="302">
        <f t="shared" si="317"/>
        <v>15581</v>
      </c>
      <c r="Z602" s="302"/>
      <c r="AA602" s="169">
        <f t="shared" si="324"/>
        <v>1</v>
      </c>
      <c r="AB602" s="168">
        <f t="shared" si="318"/>
        <v>2.6891727103523611E-2</v>
      </c>
      <c r="AC602" s="209">
        <f t="shared" si="336"/>
        <v>16000</v>
      </c>
      <c r="AD602" s="151" t="s">
        <v>1253</v>
      </c>
      <c r="AE602" s="205">
        <v>31</v>
      </c>
      <c r="AF602" s="206">
        <v>631</v>
      </c>
      <c r="AG602" s="136">
        <v>0.28000000000000003</v>
      </c>
      <c r="AH602" s="168">
        <f t="shared" si="337"/>
        <v>7.3129251700680298E-2</v>
      </c>
      <c r="AI602" s="212">
        <f t="shared" si="338"/>
        <v>2.6891727103523611E-2</v>
      </c>
      <c r="AJ602" s="212">
        <f t="shared" si="342"/>
        <v>-4.6237524597156687E-2</v>
      </c>
    </row>
    <row r="603" spans="1:36" ht="12.95" customHeight="1" thickBot="1" x14ac:dyDescent="0.25">
      <c r="A603" s="105">
        <f t="shared" si="331"/>
        <v>0.1</v>
      </c>
      <c r="B603" s="106">
        <f t="shared" si="341"/>
        <v>94700</v>
      </c>
      <c r="C603" s="85">
        <v>9790100</v>
      </c>
      <c r="D603" s="111">
        <f t="shared" si="315"/>
        <v>92800</v>
      </c>
      <c r="E603" s="191"/>
      <c r="F603" s="192" t="s">
        <v>161</v>
      </c>
      <c r="G603" s="43">
        <v>33</v>
      </c>
      <c r="H603" s="60">
        <v>0.19</v>
      </c>
      <c r="I603" s="46">
        <v>3196</v>
      </c>
      <c r="J603" s="53">
        <f t="shared" si="326"/>
        <v>25</v>
      </c>
      <c r="K603" s="56">
        <f t="shared" si="327"/>
        <v>25</v>
      </c>
      <c r="L603" s="57">
        <f t="shared" si="328"/>
        <v>25</v>
      </c>
      <c r="M603" s="58">
        <f t="shared" si="329"/>
        <v>31.96</v>
      </c>
      <c r="N603" s="38">
        <f t="shared" si="316"/>
        <v>72758</v>
      </c>
      <c r="O603" s="63">
        <f t="shared" si="322"/>
        <v>21942</v>
      </c>
      <c r="P603" s="64">
        <f t="shared" si="323"/>
        <v>0.23170010559662091</v>
      </c>
      <c r="Q603" s="33"/>
      <c r="S603" s="117">
        <f t="shared" si="340"/>
        <v>0</v>
      </c>
      <c r="T603" s="118">
        <f t="shared" si="330"/>
        <v>9790100</v>
      </c>
      <c r="U603" s="151" t="s">
        <v>1254</v>
      </c>
      <c r="V603" s="152">
        <v>33</v>
      </c>
      <c r="W603" s="6">
        <v>3485</v>
      </c>
      <c r="Y603" s="302">
        <f t="shared" si="317"/>
        <v>92352</v>
      </c>
      <c r="Z603" s="302"/>
      <c r="AA603" s="169">
        <v>0.98</v>
      </c>
      <c r="AB603" s="168">
        <f t="shared" si="318"/>
        <v>2.5424462924462876E-2</v>
      </c>
      <c r="AC603" s="209">
        <f t="shared" si="336"/>
        <v>94700</v>
      </c>
      <c r="AD603" s="151" t="s">
        <v>1254</v>
      </c>
      <c r="AE603" s="205">
        <v>33</v>
      </c>
      <c r="AF603" s="206">
        <v>3717</v>
      </c>
      <c r="AG603" s="136">
        <v>0.19</v>
      </c>
      <c r="AH603" s="168">
        <f t="shared" si="337"/>
        <v>6.6571018651363056E-2</v>
      </c>
      <c r="AI603" s="212">
        <f t="shared" si="338"/>
        <v>2.5424462924462876E-2</v>
      </c>
      <c r="AJ603" s="212">
        <f t="shared" si="342"/>
        <v>-4.114655572690018E-2</v>
      </c>
    </row>
    <row r="604" spans="1:36" ht="12.95" customHeight="1" x14ac:dyDescent="0.2">
      <c r="A604" s="105">
        <f t="shared" si="331"/>
        <v>0.1</v>
      </c>
      <c r="B604" s="106">
        <f t="shared" si="341"/>
        <v>284000</v>
      </c>
      <c r="C604" s="81">
        <v>9800031</v>
      </c>
      <c r="D604" s="112">
        <f t="shared" si="315"/>
        <v>278300</v>
      </c>
      <c r="E604" s="89" t="s">
        <v>349</v>
      </c>
      <c r="F604" s="97" t="s">
        <v>112</v>
      </c>
      <c r="G604" s="43">
        <v>33</v>
      </c>
      <c r="H604" s="60">
        <v>0.19</v>
      </c>
      <c r="I604" s="46">
        <v>9587</v>
      </c>
      <c r="J604" s="53">
        <f t="shared" si="326"/>
        <v>0</v>
      </c>
      <c r="K604" s="56">
        <f t="shared" si="327"/>
        <v>0</v>
      </c>
      <c r="L604" s="57">
        <f t="shared" si="328"/>
        <v>0</v>
      </c>
      <c r="M604" s="58">
        <f t="shared" si="329"/>
        <v>72.935000000000002</v>
      </c>
      <c r="N604" s="38">
        <f t="shared" si="316"/>
        <v>215557</v>
      </c>
      <c r="O604" s="63">
        <f t="shared" si="322"/>
        <v>68443</v>
      </c>
      <c r="P604" s="64">
        <f t="shared" si="323"/>
        <v>0.24099647887323944</v>
      </c>
      <c r="Q604" s="33"/>
      <c r="S604" s="117">
        <f t="shared" si="340"/>
        <v>0</v>
      </c>
      <c r="T604" s="118">
        <f t="shared" si="330"/>
        <v>9800031</v>
      </c>
      <c r="U604" s="151" t="s">
        <v>1255</v>
      </c>
      <c r="V604" s="152">
        <v>33</v>
      </c>
      <c r="W604" s="6">
        <v>10450</v>
      </c>
      <c r="Y604" s="302">
        <f t="shared" si="317"/>
        <v>276924</v>
      </c>
      <c r="Z604" s="302"/>
      <c r="AA604" s="169">
        <v>0.97</v>
      </c>
      <c r="AB604" s="168">
        <f t="shared" si="318"/>
        <v>2.5552137048431955E-2</v>
      </c>
      <c r="AC604" s="209">
        <f t="shared" ref="AC604:AC609" si="343">CEILING((AF604*$AD$9),1000)-1000</f>
        <v>284000</v>
      </c>
      <c r="AD604" s="151" t="s">
        <v>1255</v>
      </c>
      <c r="AE604" s="205">
        <v>33</v>
      </c>
      <c r="AF604" s="206">
        <v>11171</v>
      </c>
      <c r="AG604" s="136">
        <f t="shared" si="332"/>
        <v>0.19</v>
      </c>
      <c r="AH604" s="168">
        <f t="shared" si="337"/>
        <v>6.8995215311004721E-2</v>
      </c>
      <c r="AI604" s="212">
        <f t="shared" si="338"/>
        <v>2.5552137048431955E-2</v>
      </c>
      <c r="AJ604" s="212">
        <f t="shared" si="342"/>
        <v>-4.3443078262572765E-2</v>
      </c>
    </row>
    <row r="605" spans="1:36" ht="12.95" customHeight="1" x14ac:dyDescent="0.2">
      <c r="A605" s="105">
        <f t="shared" si="331"/>
        <v>0.1</v>
      </c>
      <c r="B605" s="106">
        <f t="shared" si="341"/>
        <v>379000</v>
      </c>
      <c r="C605" s="28">
        <v>9800035</v>
      </c>
      <c r="D605" s="108">
        <f t="shared" si="315"/>
        <v>371400</v>
      </c>
      <c r="E605" s="88" t="s">
        <v>358</v>
      </c>
      <c r="F605" s="30" t="s">
        <v>145</v>
      </c>
      <c r="G605" s="43">
        <v>33</v>
      </c>
      <c r="H605" s="60">
        <v>0.19</v>
      </c>
      <c r="I605" s="46">
        <v>12783</v>
      </c>
      <c r="J605" s="53">
        <f t="shared" si="326"/>
        <v>0</v>
      </c>
      <c r="K605" s="56">
        <f t="shared" si="327"/>
        <v>0</v>
      </c>
      <c r="L605" s="57">
        <f t="shared" si="328"/>
        <v>0</v>
      </c>
      <c r="M605" s="58">
        <f t="shared" si="329"/>
        <v>88.914999999999992</v>
      </c>
      <c r="N605" s="38">
        <f t="shared" si="316"/>
        <v>287187</v>
      </c>
      <c r="O605" s="63">
        <f t="shared" si="322"/>
        <v>91813</v>
      </c>
      <c r="P605" s="64">
        <f t="shared" si="323"/>
        <v>0.24225065963060685</v>
      </c>
      <c r="Q605" s="33"/>
      <c r="S605" s="117">
        <f t="shared" si="340"/>
        <v>0</v>
      </c>
      <c r="T605" s="118">
        <f t="shared" si="330"/>
        <v>9800035</v>
      </c>
      <c r="U605" s="151" t="s">
        <v>1256</v>
      </c>
      <c r="V605" s="152">
        <v>33</v>
      </c>
      <c r="W605" s="6">
        <v>13935</v>
      </c>
      <c r="Y605" s="302">
        <f t="shared" si="317"/>
        <v>369277</v>
      </c>
      <c r="Z605" s="302"/>
      <c r="AA605" s="169">
        <f t="shared" si="324"/>
        <v>0.97</v>
      </c>
      <c r="AB605" s="168">
        <f t="shared" si="318"/>
        <v>2.6329828286083323E-2</v>
      </c>
      <c r="AC605" s="209">
        <f t="shared" si="343"/>
        <v>379000</v>
      </c>
      <c r="AD605" s="151" t="s">
        <v>1256</v>
      </c>
      <c r="AE605" s="205">
        <v>33</v>
      </c>
      <c r="AF605" s="206">
        <v>14887</v>
      </c>
      <c r="AG605" s="136">
        <f t="shared" si="332"/>
        <v>0.19</v>
      </c>
      <c r="AH605" s="168">
        <f t="shared" si="337"/>
        <v>6.8317186939361285E-2</v>
      </c>
      <c r="AI605" s="212">
        <f t="shared" si="338"/>
        <v>2.6329828286083323E-2</v>
      </c>
      <c r="AJ605" s="212">
        <f t="shared" si="342"/>
        <v>-4.1987358653277962E-2</v>
      </c>
    </row>
    <row r="606" spans="1:36" ht="12.95" customHeight="1" x14ac:dyDescent="0.2">
      <c r="A606" s="105">
        <f t="shared" si="331"/>
        <v>0.1</v>
      </c>
      <c r="B606" s="106">
        <f t="shared" si="341"/>
        <v>311000</v>
      </c>
      <c r="C606" s="28">
        <v>9800062</v>
      </c>
      <c r="D606" s="108">
        <f t="shared" si="315"/>
        <v>304700</v>
      </c>
      <c r="E606" s="88" t="s">
        <v>350</v>
      </c>
      <c r="F606" s="30" t="s">
        <v>113</v>
      </c>
      <c r="G606" s="43">
        <v>33</v>
      </c>
      <c r="H606" s="60">
        <v>0.19</v>
      </c>
      <c r="I606" s="46">
        <v>10492</v>
      </c>
      <c r="J606" s="53">
        <f t="shared" si="326"/>
        <v>0</v>
      </c>
      <c r="K606" s="56">
        <f t="shared" si="327"/>
        <v>0</v>
      </c>
      <c r="L606" s="57">
        <f t="shared" si="328"/>
        <v>0</v>
      </c>
      <c r="M606" s="58">
        <f t="shared" si="329"/>
        <v>77.460000000000008</v>
      </c>
      <c r="N606" s="38">
        <f t="shared" si="316"/>
        <v>235840</v>
      </c>
      <c r="O606" s="63">
        <f t="shared" si="322"/>
        <v>75160</v>
      </c>
      <c r="P606" s="64">
        <f t="shared" si="323"/>
        <v>0.24167202572347266</v>
      </c>
      <c r="Q606" s="33"/>
      <c r="S606" s="117">
        <f t="shared" si="340"/>
        <v>0</v>
      </c>
      <c r="T606" s="118">
        <f t="shared" si="330"/>
        <v>9800062</v>
      </c>
      <c r="U606" s="151" t="s">
        <v>1257</v>
      </c>
      <c r="V606" s="152">
        <v>33</v>
      </c>
      <c r="W606" s="6">
        <v>11440</v>
      </c>
      <c r="Y606" s="302">
        <f t="shared" si="317"/>
        <v>303159</v>
      </c>
      <c r="Z606" s="302"/>
      <c r="AA606" s="169">
        <f t="shared" si="324"/>
        <v>0.97</v>
      </c>
      <c r="AB606" s="168">
        <f t="shared" si="318"/>
        <v>2.5864315425238926E-2</v>
      </c>
      <c r="AC606" s="209">
        <f t="shared" si="343"/>
        <v>311000</v>
      </c>
      <c r="AD606" s="151" t="s">
        <v>1257</v>
      </c>
      <c r="AE606" s="205">
        <v>33</v>
      </c>
      <c r="AF606" s="206">
        <v>12221</v>
      </c>
      <c r="AG606" s="136">
        <f t="shared" si="332"/>
        <v>0.19</v>
      </c>
      <c r="AH606" s="168">
        <f t="shared" si="337"/>
        <v>6.8269230769230749E-2</v>
      </c>
      <c r="AI606" s="212">
        <f t="shared" si="338"/>
        <v>2.5864315425238926E-2</v>
      </c>
      <c r="AJ606" s="212">
        <f t="shared" si="342"/>
        <v>-4.2404915343991822E-2</v>
      </c>
    </row>
    <row r="607" spans="1:36" ht="12.95" customHeight="1" x14ac:dyDescent="0.2">
      <c r="A607" s="105">
        <f t="shared" si="331"/>
        <v>0.1</v>
      </c>
      <c r="B607" s="106">
        <f t="shared" si="341"/>
        <v>311000</v>
      </c>
      <c r="C607" s="28">
        <v>9800063</v>
      </c>
      <c r="D607" s="108">
        <f t="shared" si="315"/>
        <v>304700</v>
      </c>
      <c r="E607" s="88" t="s">
        <v>367</v>
      </c>
      <c r="F607" s="30" t="s">
        <v>439</v>
      </c>
      <c r="G607" s="43">
        <v>33</v>
      </c>
      <c r="H607" s="60">
        <v>0.19</v>
      </c>
      <c r="I607" s="46">
        <v>10492</v>
      </c>
      <c r="J607" s="53">
        <f t="shared" si="326"/>
        <v>0</v>
      </c>
      <c r="K607" s="56">
        <f t="shared" si="327"/>
        <v>0</v>
      </c>
      <c r="L607" s="57">
        <f t="shared" si="328"/>
        <v>0</v>
      </c>
      <c r="M607" s="58">
        <f t="shared" si="329"/>
        <v>77.460000000000008</v>
      </c>
      <c r="N607" s="38">
        <f t="shared" si="316"/>
        <v>235840</v>
      </c>
      <c r="O607" s="63">
        <f t="shared" si="322"/>
        <v>75160</v>
      </c>
      <c r="P607" s="64">
        <f t="shared" si="323"/>
        <v>0.24167202572347266</v>
      </c>
      <c r="Q607" s="34"/>
      <c r="S607" s="117">
        <f t="shared" si="340"/>
        <v>0</v>
      </c>
      <c r="T607" s="118">
        <f t="shared" si="330"/>
        <v>9800063</v>
      </c>
      <c r="U607" s="151" t="s">
        <v>1258</v>
      </c>
      <c r="V607" s="152">
        <v>33</v>
      </c>
      <c r="W607" s="6">
        <v>11440</v>
      </c>
      <c r="Y607" s="302">
        <f t="shared" si="317"/>
        <v>303159</v>
      </c>
      <c r="Z607" s="302"/>
      <c r="AA607" s="169">
        <f t="shared" si="324"/>
        <v>0.97</v>
      </c>
      <c r="AB607" s="168">
        <f t="shared" si="318"/>
        <v>2.5864315425238926E-2</v>
      </c>
      <c r="AC607" s="209">
        <f t="shared" si="343"/>
        <v>311000</v>
      </c>
      <c r="AD607" s="151" t="s">
        <v>1258</v>
      </c>
      <c r="AE607" s="205">
        <v>33</v>
      </c>
      <c r="AF607" s="206">
        <v>12221</v>
      </c>
      <c r="AG607" s="136">
        <f t="shared" si="332"/>
        <v>0.19</v>
      </c>
      <c r="AH607" s="168">
        <f t="shared" si="337"/>
        <v>6.8269230769230749E-2</v>
      </c>
      <c r="AI607" s="212">
        <f t="shared" si="338"/>
        <v>2.5864315425238926E-2</v>
      </c>
      <c r="AJ607" s="212">
        <f t="shared" si="342"/>
        <v>-4.2404915343991822E-2</v>
      </c>
    </row>
    <row r="608" spans="1:36" ht="12.95" customHeight="1" x14ac:dyDescent="0.2">
      <c r="A608" s="105">
        <f t="shared" si="331"/>
        <v>0.1</v>
      </c>
      <c r="B608" s="106">
        <f t="shared" si="341"/>
        <v>406000</v>
      </c>
      <c r="C608" s="28">
        <v>9800065</v>
      </c>
      <c r="D608" s="108">
        <f t="shared" si="315"/>
        <v>397800</v>
      </c>
      <c r="E608" s="88" t="s">
        <v>359</v>
      </c>
      <c r="F608" s="30" t="s">
        <v>146</v>
      </c>
      <c r="G608" s="43">
        <v>33</v>
      </c>
      <c r="H608" s="60">
        <v>0.19</v>
      </c>
      <c r="I608" s="46">
        <v>13688</v>
      </c>
      <c r="J608" s="53">
        <f t="shared" si="326"/>
        <v>0</v>
      </c>
      <c r="K608" s="56">
        <f t="shared" si="327"/>
        <v>0</v>
      </c>
      <c r="L608" s="57">
        <f t="shared" si="328"/>
        <v>0</v>
      </c>
      <c r="M608" s="58">
        <f t="shared" si="329"/>
        <v>93.44</v>
      </c>
      <c r="N608" s="38">
        <f t="shared" si="316"/>
        <v>307470</v>
      </c>
      <c r="O608" s="63">
        <f t="shared" si="322"/>
        <v>98530</v>
      </c>
      <c r="P608" s="64">
        <f t="shared" si="323"/>
        <v>0.2426847290640394</v>
      </c>
      <c r="Q608" s="34"/>
      <c r="S608" s="117">
        <f t="shared" si="340"/>
        <v>0</v>
      </c>
      <c r="T608" s="118">
        <f t="shared" si="330"/>
        <v>9800065</v>
      </c>
      <c r="U608" s="151" t="s">
        <v>1259</v>
      </c>
      <c r="V608" s="152">
        <v>33</v>
      </c>
      <c r="W608" s="6">
        <v>14925</v>
      </c>
      <c r="Y608" s="302">
        <f t="shared" si="317"/>
        <v>395512</v>
      </c>
      <c r="Z608" s="302"/>
      <c r="AA608" s="169">
        <f t="shared" si="324"/>
        <v>0.97</v>
      </c>
      <c r="AB608" s="168">
        <f t="shared" si="318"/>
        <v>2.6517526649001866E-2</v>
      </c>
      <c r="AC608" s="209">
        <f t="shared" si="343"/>
        <v>406000</v>
      </c>
      <c r="AD608" s="151" t="s">
        <v>1259</v>
      </c>
      <c r="AE608" s="205">
        <v>33</v>
      </c>
      <c r="AF608" s="206">
        <v>15938</v>
      </c>
      <c r="AG608" s="136">
        <f t="shared" si="332"/>
        <v>0.19</v>
      </c>
      <c r="AH608" s="168">
        <f t="shared" si="337"/>
        <v>6.7872696817420364E-2</v>
      </c>
      <c r="AI608" s="212">
        <f t="shared" si="338"/>
        <v>2.6517526649001866E-2</v>
      </c>
      <c r="AJ608" s="212">
        <f t="shared" si="342"/>
        <v>-4.1355170168418498E-2</v>
      </c>
    </row>
    <row r="609" spans="1:36" ht="12.95" customHeight="1" thickBot="1" x14ac:dyDescent="0.25">
      <c r="A609" s="121">
        <f t="shared" si="331"/>
        <v>0.1</v>
      </c>
      <c r="B609" s="106">
        <f t="shared" si="341"/>
        <v>406000</v>
      </c>
      <c r="C609" s="80">
        <v>9800066</v>
      </c>
      <c r="D609" s="109">
        <f t="shared" ref="D609" si="344">CEILING(IF(B609&lt;10000,B609,B609*0.98),100)-100</f>
        <v>397800</v>
      </c>
      <c r="E609" s="95" t="s">
        <v>365</v>
      </c>
      <c r="F609" s="98" t="s">
        <v>366</v>
      </c>
      <c r="G609" s="248">
        <v>33</v>
      </c>
      <c r="H609" s="249">
        <v>0.19</v>
      </c>
      <c r="I609" s="250">
        <v>13688</v>
      </c>
      <c r="J609" s="251">
        <f t="shared" si="326"/>
        <v>0</v>
      </c>
      <c r="K609" s="252">
        <f t="shared" si="327"/>
        <v>0</v>
      </c>
      <c r="L609" s="253">
        <f t="shared" si="328"/>
        <v>0</v>
      </c>
      <c r="M609" s="254">
        <f t="shared" si="329"/>
        <v>93.44</v>
      </c>
      <c r="N609" s="255">
        <f t="shared" si="316"/>
        <v>307470</v>
      </c>
      <c r="O609" s="256">
        <f t="shared" si="322"/>
        <v>98530</v>
      </c>
      <c r="P609" s="257">
        <f t="shared" si="323"/>
        <v>0.2426847290640394</v>
      </c>
      <c r="Q609" s="258"/>
      <c r="R609" s="162"/>
      <c r="S609" s="259">
        <f t="shared" si="340"/>
        <v>0</v>
      </c>
      <c r="T609" s="164">
        <f t="shared" si="330"/>
        <v>9800066</v>
      </c>
      <c r="U609" s="235" t="s">
        <v>1260</v>
      </c>
      <c r="V609" s="234">
        <v>33</v>
      </c>
      <c r="W609" s="160">
        <v>14925</v>
      </c>
      <c r="X609" s="162"/>
      <c r="Y609" s="303">
        <f t="shared" si="317"/>
        <v>395512</v>
      </c>
      <c r="Z609" s="303"/>
      <c r="AA609" s="260">
        <f t="shared" si="324"/>
        <v>0.97</v>
      </c>
      <c r="AB609" s="176">
        <f t="shared" si="318"/>
        <v>2.6517526649001866E-2</v>
      </c>
      <c r="AC609" s="217">
        <f t="shared" si="343"/>
        <v>406000</v>
      </c>
      <c r="AD609" s="172" t="s">
        <v>1260</v>
      </c>
      <c r="AE609" s="207">
        <v>33</v>
      </c>
      <c r="AF609" s="208">
        <v>15938</v>
      </c>
      <c r="AG609" s="177">
        <f t="shared" si="332"/>
        <v>0.19</v>
      </c>
      <c r="AH609" s="176">
        <f t="shared" si="337"/>
        <v>6.7872696817420364E-2</v>
      </c>
      <c r="AI609" s="216">
        <f t="shared" si="338"/>
        <v>2.6517526649001866E-2</v>
      </c>
      <c r="AJ609" s="216">
        <f t="shared" si="342"/>
        <v>-4.1355170168418498E-2</v>
      </c>
    </row>
    <row r="610" spans="1:36" ht="12.95" customHeight="1" x14ac:dyDescent="0.2">
      <c r="A610" s="264">
        <f t="shared" ref="A610:A615" si="345">IF(H604&lt;19%,0.05,0.1)</f>
        <v>0.1</v>
      </c>
      <c r="B610" s="106">
        <f t="shared" si="341"/>
        <v>9900</v>
      </c>
      <c r="C610" s="265">
        <v>9900100</v>
      </c>
      <c r="D610" s="266">
        <f>B610</f>
        <v>9900</v>
      </c>
      <c r="E610" s="267"/>
      <c r="F610" s="268" t="s">
        <v>1587</v>
      </c>
      <c r="G610" s="269"/>
      <c r="H610" s="270"/>
      <c r="I610" s="271"/>
      <c r="J610" s="272"/>
      <c r="K610" s="273"/>
      <c r="L610" s="274"/>
      <c r="M610" s="275"/>
      <c r="N610" s="276"/>
      <c r="O610" s="277"/>
      <c r="P610" s="278"/>
      <c r="Q610" s="279"/>
      <c r="R610" s="200"/>
      <c r="S610" s="280"/>
      <c r="T610" s="196"/>
      <c r="U610" s="197"/>
      <c r="V610" s="198"/>
      <c r="W610" s="199"/>
      <c r="X610" s="200"/>
      <c r="Y610" s="204"/>
      <c r="Z610" s="204"/>
      <c r="AA610" s="201"/>
      <c r="AB610" s="296" t="s">
        <v>1525</v>
      </c>
      <c r="AC610" s="209">
        <f t="shared" si="336"/>
        <v>9900</v>
      </c>
      <c r="AD610" s="235" t="s">
        <v>1586</v>
      </c>
      <c r="AE610" s="236" t="s">
        <v>1519</v>
      </c>
      <c r="AF610" s="237">
        <v>389</v>
      </c>
      <c r="AG610" s="238">
        <v>0.26</v>
      </c>
      <c r="AH610" s="168"/>
      <c r="AI610" s="212"/>
      <c r="AJ610" s="212">
        <f t="shared" si="342"/>
        <v>0</v>
      </c>
    </row>
    <row r="611" spans="1:36" ht="12.95" customHeight="1" x14ac:dyDescent="0.2">
      <c r="A611" s="105">
        <f t="shared" si="345"/>
        <v>0.1</v>
      </c>
      <c r="B611" s="106">
        <f t="shared" si="341"/>
        <v>490</v>
      </c>
      <c r="C611" s="28">
        <v>9900110</v>
      </c>
      <c r="D611" s="113">
        <f>B611</f>
        <v>490</v>
      </c>
      <c r="E611" s="180"/>
      <c r="F611" s="193" t="s">
        <v>647</v>
      </c>
      <c r="G611" s="262" t="s">
        <v>561</v>
      </c>
      <c r="H611" s="239">
        <v>0.26</v>
      </c>
      <c r="I611" s="240">
        <v>16</v>
      </c>
      <c r="J611" s="241">
        <f t="shared" si="326"/>
        <v>12</v>
      </c>
      <c r="K611" s="242">
        <f t="shared" si="327"/>
        <v>20</v>
      </c>
      <c r="L611" s="243">
        <f t="shared" si="328"/>
        <v>25</v>
      </c>
      <c r="M611" s="244">
        <f t="shared" si="329"/>
        <v>0.16</v>
      </c>
      <c r="N611" s="245">
        <f t="shared" ref="N611:N640" si="346">CEILING(((I611*(1-H611)+J611+M611)*$N$8),1)-0</f>
        <v>660</v>
      </c>
      <c r="O611" s="246">
        <f t="shared" si="322"/>
        <v>-170</v>
      </c>
      <c r="P611" s="247">
        <f t="shared" si="323"/>
        <v>-0.34693877551020408</v>
      </c>
      <c r="Q611" s="263"/>
      <c r="S611" s="117">
        <f>T611-AD610</f>
        <v>10</v>
      </c>
      <c r="T611" s="164">
        <f t="shared" si="330"/>
        <v>9900110</v>
      </c>
      <c r="U611" s="235" t="s">
        <v>1261</v>
      </c>
      <c r="V611" s="234" t="s">
        <v>561</v>
      </c>
      <c r="W611" s="160">
        <v>17</v>
      </c>
      <c r="X611" s="162"/>
      <c r="Y611" s="303">
        <f t="shared" si="317"/>
        <v>450</v>
      </c>
      <c r="Z611" s="303"/>
      <c r="AA611" s="260">
        <v>1.2</v>
      </c>
      <c r="AB611" s="261">
        <f t="shared" si="318"/>
        <v>8.8888888888888795E-2</v>
      </c>
      <c r="AC611" s="209">
        <f>CEILING((AF611*$AD$9),100)-10</f>
        <v>490</v>
      </c>
      <c r="AD611" s="151" t="s">
        <v>1261</v>
      </c>
      <c r="AE611" s="205" t="s">
        <v>561</v>
      </c>
      <c r="AF611" s="206">
        <v>19</v>
      </c>
      <c r="AG611" s="238">
        <v>0.26</v>
      </c>
      <c r="AH611" s="168">
        <f t="shared" si="337"/>
        <v>0.11764705882352944</v>
      </c>
      <c r="AI611" s="212">
        <f t="shared" si="338"/>
        <v>8.8888888888888795E-2</v>
      </c>
      <c r="AJ611" s="212">
        <f t="shared" si="342"/>
        <v>-2.8758169934640643E-2</v>
      </c>
    </row>
    <row r="612" spans="1:36" ht="12.95" customHeight="1" x14ac:dyDescent="0.2">
      <c r="A612" s="105">
        <f t="shared" si="345"/>
        <v>0.1</v>
      </c>
      <c r="B612" s="106">
        <f t="shared" si="341"/>
        <v>1000</v>
      </c>
      <c r="C612" s="28">
        <v>9900112</v>
      </c>
      <c r="D612" s="113">
        <f t="shared" ref="D612:D618" si="347">B612</f>
        <v>1000</v>
      </c>
      <c r="E612" s="180"/>
      <c r="F612" s="193" t="s">
        <v>703</v>
      </c>
      <c r="G612" s="44" t="s">
        <v>561</v>
      </c>
      <c r="H612" s="60">
        <v>0.26</v>
      </c>
      <c r="I612" s="46">
        <v>33</v>
      </c>
      <c r="J612" s="53">
        <f t="shared" si="326"/>
        <v>12</v>
      </c>
      <c r="K612" s="56">
        <f t="shared" si="327"/>
        <v>20</v>
      </c>
      <c r="L612" s="57">
        <f t="shared" si="328"/>
        <v>25</v>
      </c>
      <c r="M612" s="58">
        <f t="shared" si="329"/>
        <v>0.33</v>
      </c>
      <c r="N612" s="38">
        <f t="shared" si="346"/>
        <v>1011</v>
      </c>
      <c r="O612" s="63">
        <f t="shared" si="322"/>
        <v>-11</v>
      </c>
      <c r="P612" s="64">
        <f t="shared" si="323"/>
        <v>-1.0999999999999999E-2</v>
      </c>
      <c r="Q612" s="36"/>
      <c r="S612" s="117">
        <f>T612-AD611</f>
        <v>2</v>
      </c>
      <c r="T612" s="118">
        <f t="shared" si="330"/>
        <v>9900112</v>
      </c>
      <c r="U612" s="151" t="s">
        <v>1262</v>
      </c>
      <c r="V612" s="152" t="s">
        <v>561</v>
      </c>
      <c r="W612" s="6">
        <v>36</v>
      </c>
      <c r="Y612" s="302">
        <f t="shared" si="317"/>
        <v>953</v>
      </c>
      <c r="Z612" s="302"/>
      <c r="AA612" s="169">
        <v>1.1000000000000001</v>
      </c>
      <c r="AB612" s="168">
        <f t="shared" si="318"/>
        <v>4.9317943336831149E-2</v>
      </c>
      <c r="AC612" s="209">
        <f>CEILING((AF612*$AD$9),100)-0</f>
        <v>1000</v>
      </c>
      <c r="AD612" s="151" t="s">
        <v>1262</v>
      </c>
      <c r="AE612" s="205" t="s">
        <v>561</v>
      </c>
      <c r="AF612" s="206">
        <v>39</v>
      </c>
      <c r="AG612" s="136">
        <f t="shared" si="332"/>
        <v>0.26</v>
      </c>
      <c r="AH612" s="168">
        <f t="shared" si="337"/>
        <v>8.3333333333333259E-2</v>
      </c>
      <c r="AI612" s="212">
        <f t="shared" si="338"/>
        <v>4.9317943336831149E-2</v>
      </c>
      <c r="AJ612" s="212">
        <f t="shared" si="342"/>
        <v>-3.401538999650211E-2</v>
      </c>
    </row>
    <row r="613" spans="1:36" ht="12.95" customHeight="1" x14ac:dyDescent="0.2">
      <c r="A613" s="105">
        <f t="shared" si="345"/>
        <v>0.1</v>
      </c>
      <c r="B613" s="106">
        <f t="shared" si="341"/>
        <v>1300</v>
      </c>
      <c r="C613" s="28">
        <v>9900114</v>
      </c>
      <c r="D613" s="113">
        <f t="shared" si="347"/>
        <v>1300</v>
      </c>
      <c r="E613" s="180"/>
      <c r="F613" s="193" t="s">
        <v>704</v>
      </c>
      <c r="G613" s="44" t="s">
        <v>561</v>
      </c>
      <c r="H613" s="60">
        <v>0.26</v>
      </c>
      <c r="I613" s="46">
        <v>42</v>
      </c>
      <c r="J613" s="53">
        <f t="shared" si="326"/>
        <v>12</v>
      </c>
      <c r="K613" s="56">
        <f t="shared" si="327"/>
        <v>20</v>
      </c>
      <c r="L613" s="57">
        <f t="shared" si="328"/>
        <v>25</v>
      </c>
      <c r="M613" s="58">
        <f t="shared" si="329"/>
        <v>0.42</v>
      </c>
      <c r="N613" s="38">
        <f t="shared" si="346"/>
        <v>1197</v>
      </c>
      <c r="O613" s="63">
        <f t="shared" si="322"/>
        <v>103</v>
      </c>
      <c r="P613" s="64">
        <f t="shared" si="323"/>
        <v>7.923076923076923E-2</v>
      </c>
      <c r="Q613" s="36"/>
      <c r="S613" s="117">
        <f>T613-AD612</f>
        <v>2</v>
      </c>
      <c r="T613" s="118">
        <f t="shared" si="330"/>
        <v>9900114</v>
      </c>
      <c r="U613" s="151" t="s">
        <v>1263</v>
      </c>
      <c r="V613" s="152" t="s">
        <v>561</v>
      </c>
      <c r="W613" s="6">
        <v>46</v>
      </c>
      <c r="Y613" s="302">
        <f t="shared" ref="Y613:Y675" si="348">CEILING((W613*$B$4),1)-1</f>
        <v>1218</v>
      </c>
      <c r="Z613" s="302"/>
      <c r="AA613" s="169">
        <f t="shared" si="324"/>
        <v>1.1000000000000001</v>
      </c>
      <c r="AB613" s="168">
        <f t="shared" ref="AB613:AB675" si="349">B613/Y613-1</f>
        <v>6.7323481116584594E-2</v>
      </c>
      <c r="AC613" s="209">
        <f t="shared" si="336"/>
        <v>1300</v>
      </c>
      <c r="AD613" s="151" t="s">
        <v>1263</v>
      </c>
      <c r="AE613" s="205" t="s">
        <v>561</v>
      </c>
      <c r="AF613" s="206">
        <v>51</v>
      </c>
      <c r="AG613" s="136">
        <f t="shared" si="332"/>
        <v>0.26</v>
      </c>
      <c r="AH613" s="168">
        <f t="shared" si="337"/>
        <v>0.10869565217391308</v>
      </c>
      <c r="AI613" s="212">
        <f t="shared" si="338"/>
        <v>6.7323481116584594E-2</v>
      </c>
      <c r="AJ613" s="212">
        <f t="shared" si="342"/>
        <v>-4.1372171057328488E-2</v>
      </c>
    </row>
    <row r="614" spans="1:36" ht="12.95" customHeight="1" x14ac:dyDescent="0.2">
      <c r="A614" s="105">
        <f t="shared" si="345"/>
        <v>0.1</v>
      </c>
      <c r="B614" s="106">
        <f t="shared" si="341"/>
        <v>4600</v>
      </c>
      <c r="C614" s="28">
        <v>9901305</v>
      </c>
      <c r="D614" s="113">
        <f t="shared" si="347"/>
        <v>4600</v>
      </c>
      <c r="E614" s="180"/>
      <c r="F614" s="193" t="s">
        <v>639</v>
      </c>
      <c r="G614" s="44" t="s">
        <v>533</v>
      </c>
      <c r="H614" s="60">
        <v>0.28000000000000003</v>
      </c>
      <c r="I614" s="46">
        <v>164</v>
      </c>
      <c r="J614" s="53">
        <f t="shared" si="326"/>
        <v>12</v>
      </c>
      <c r="K614" s="56">
        <f t="shared" si="327"/>
        <v>20</v>
      </c>
      <c r="L614" s="57">
        <f t="shared" si="328"/>
        <v>25</v>
      </c>
      <c r="M614" s="58">
        <f t="shared" si="329"/>
        <v>1.64</v>
      </c>
      <c r="N614" s="38">
        <f t="shared" si="346"/>
        <v>3623</v>
      </c>
      <c r="O614" s="63">
        <f t="shared" si="322"/>
        <v>977</v>
      </c>
      <c r="P614" s="64">
        <f t="shared" si="323"/>
        <v>0.21239130434782608</v>
      </c>
      <c r="Q614" s="36"/>
      <c r="S614" s="117">
        <f>T614-AD613</f>
        <v>1191</v>
      </c>
      <c r="T614" s="118">
        <f t="shared" si="330"/>
        <v>9901305</v>
      </c>
      <c r="U614" s="151" t="s">
        <v>1264</v>
      </c>
      <c r="V614" s="152" t="s">
        <v>533</v>
      </c>
      <c r="W614" s="6">
        <v>172</v>
      </c>
      <c r="Y614" s="302">
        <f t="shared" si="348"/>
        <v>4557</v>
      </c>
      <c r="Z614" s="302"/>
      <c r="AA614" s="169">
        <v>1.02</v>
      </c>
      <c r="AB614" s="168">
        <f t="shared" si="349"/>
        <v>9.436032477507128E-3</v>
      </c>
      <c r="AC614" s="209">
        <f>CEILING((AF614*$AD$9),100)-0</f>
        <v>4600</v>
      </c>
      <c r="AD614" s="151" t="s">
        <v>1264</v>
      </c>
      <c r="AE614" s="205" t="s">
        <v>533</v>
      </c>
      <c r="AF614" s="206">
        <v>179</v>
      </c>
      <c r="AG614" s="136">
        <v>0.28000000000000003</v>
      </c>
      <c r="AH614" s="168">
        <f t="shared" si="337"/>
        <v>4.0697674418604723E-2</v>
      </c>
      <c r="AI614" s="212">
        <f t="shared" si="338"/>
        <v>9.436032477507128E-3</v>
      </c>
      <c r="AJ614" s="212">
        <f t="shared" si="342"/>
        <v>-3.1261641941097595E-2</v>
      </c>
    </row>
    <row r="615" spans="1:36" ht="12.95" customHeight="1" x14ac:dyDescent="0.2">
      <c r="A615" s="105">
        <f t="shared" si="345"/>
        <v>0.1</v>
      </c>
      <c r="B615" s="106">
        <f t="shared" si="341"/>
        <v>5700</v>
      </c>
      <c r="C615" s="28">
        <v>9901309</v>
      </c>
      <c r="D615" s="113">
        <f t="shared" si="347"/>
        <v>5700</v>
      </c>
      <c r="E615" s="180"/>
      <c r="F615" s="193" t="s">
        <v>640</v>
      </c>
      <c r="G615" s="44" t="s">
        <v>533</v>
      </c>
      <c r="H615" s="60">
        <v>0.28000000000000003</v>
      </c>
      <c r="I615" s="46">
        <v>204</v>
      </c>
      <c r="J615" s="53">
        <f t="shared" si="326"/>
        <v>12</v>
      </c>
      <c r="K615" s="56">
        <f t="shared" si="327"/>
        <v>20</v>
      </c>
      <c r="L615" s="57">
        <f t="shared" si="328"/>
        <v>25</v>
      </c>
      <c r="M615" s="58">
        <f t="shared" si="329"/>
        <v>2.04</v>
      </c>
      <c r="N615" s="38">
        <f t="shared" si="346"/>
        <v>4426</v>
      </c>
      <c r="O615" s="63">
        <f t="shared" si="322"/>
        <v>1274</v>
      </c>
      <c r="P615" s="64">
        <f t="shared" si="323"/>
        <v>0.22350877192982457</v>
      </c>
      <c r="Q615" s="36"/>
      <c r="S615" s="117">
        <f t="shared" ref="S615:S628" si="350">T615-AD615</f>
        <v>0</v>
      </c>
      <c r="T615" s="118">
        <f t="shared" si="330"/>
        <v>9901309</v>
      </c>
      <c r="U615" s="151" t="s">
        <v>1265</v>
      </c>
      <c r="V615" s="152" t="s">
        <v>533</v>
      </c>
      <c r="W615" s="6">
        <v>214</v>
      </c>
      <c r="Y615" s="302">
        <f t="shared" si="348"/>
        <v>5670</v>
      </c>
      <c r="Z615" s="302"/>
      <c r="AA615" s="169">
        <f t="shared" si="324"/>
        <v>1.02</v>
      </c>
      <c r="AB615" s="168">
        <f t="shared" si="349"/>
        <v>5.2910052910053462E-3</v>
      </c>
      <c r="AC615" s="209">
        <f>CEILING((AF615*$AD$9),100)-0</f>
        <v>5700</v>
      </c>
      <c r="AD615" s="151" t="s">
        <v>1265</v>
      </c>
      <c r="AE615" s="205" t="s">
        <v>533</v>
      </c>
      <c r="AF615" s="206">
        <v>223</v>
      </c>
      <c r="AG615" s="136">
        <f t="shared" si="332"/>
        <v>0.28000000000000003</v>
      </c>
      <c r="AH615" s="168">
        <f t="shared" si="337"/>
        <v>4.20560747663552E-2</v>
      </c>
      <c r="AI615" s="212">
        <f t="shared" si="338"/>
        <v>5.2910052910053462E-3</v>
      </c>
      <c r="AJ615" s="212">
        <f t="shared" si="342"/>
        <v>-3.6765069475349854E-2</v>
      </c>
    </row>
    <row r="616" spans="1:36" ht="12.95" customHeight="1" x14ac:dyDescent="0.2">
      <c r="A616" s="105">
        <f t="shared" si="331"/>
        <v>0.1</v>
      </c>
      <c r="B616" s="106">
        <f t="shared" si="341"/>
        <v>7400</v>
      </c>
      <c r="C616" s="28">
        <v>9901319</v>
      </c>
      <c r="D616" s="113">
        <f t="shared" si="347"/>
        <v>7400</v>
      </c>
      <c r="E616" s="180"/>
      <c r="F616" s="193" t="s">
        <v>641</v>
      </c>
      <c r="G616" s="44" t="s">
        <v>533</v>
      </c>
      <c r="H616" s="60">
        <v>0.28000000000000003</v>
      </c>
      <c r="I616" s="46">
        <v>265</v>
      </c>
      <c r="J616" s="53">
        <f t="shared" si="326"/>
        <v>12</v>
      </c>
      <c r="K616" s="56">
        <f t="shared" si="327"/>
        <v>20</v>
      </c>
      <c r="L616" s="57">
        <f t="shared" si="328"/>
        <v>25</v>
      </c>
      <c r="M616" s="58">
        <f t="shared" si="329"/>
        <v>2.65</v>
      </c>
      <c r="N616" s="38">
        <f t="shared" si="346"/>
        <v>5650</v>
      </c>
      <c r="O616" s="63">
        <f t="shared" si="322"/>
        <v>1750</v>
      </c>
      <c r="P616" s="64">
        <f t="shared" si="323"/>
        <v>0.23648648648648649</v>
      </c>
      <c r="Q616" s="36"/>
      <c r="S616" s="117">
        <f t="shared" si="350"/>
        <v>0</v>
      </c>
      <c r="T616" s="118">
        <f t="shared" si="330"/>
        <v>9901319</v>
      </c>
      <c r="U616" s="151" t="s">
        <v>1266</v>
      </c>
      <c r="V616" s="152" t="s">
        <v>533</v>
      </c>
      <c r="W616" s="6">
        <v>277</v>
      </c>
      <c r="Y616" s="302">
        <f t="shared" si="348"/>
        <v>7340</v>
      </c>
      <c r="Z616" s="302"/>
      <c r="AA616" s="169">
        <f t="shared" si="324"/>
        <v>1.02</v>
      </c>
      <c r="AB616" s="168">
        <f t="shared" si="349"/>
        <v>8.1743869209809361E-3</v>
      </c>
      <c r="AC616" s="209">
        <f>CEILING((AF616*$AD$9),100)-0</f>
        <v>7400</v>
      </c>
      <c r="AD616" s="151" t="s">
        <v>1266</v>
      </c>
      <c r="AE616" s="205" t="s">
        <v>533</v>
      </c>
      <c r="AF616" s="206">
        <v>289</v>
      </c>
      <c r="AG616" s="136">
        <f t="shared" si="332"/>
        <v>0.28000000000000003</v>
      </c>
      <c r="AH616" s="168">
        <f t="shared" si="337"/>
        <v>4.3321299638989119E-2</v>
      </c>
      <c r="AI616" s="212">
        <f t="shared" si="338"/>
        <v>8.1743869209809361E-3</v>
      </c>
      <c r="AJ616" s="212">
        <f t="shared" si="342"/>
        <v>-3.5146912718008183E-2</v>
      </c>
    </row>
    <row r="617" spans="1:36" ht="12.95" customHeight="1" x14ac:dyDescent="0.2">
      <c r="A617" s="105">
        <f t="shared" si="331"/>
        <v>0.1</v>
      </c>
      <c r="B617" s="106">
        <f t="shared" si="341"/>
        <v>8500</v>
      </c>
      <c r="C617" s="28">
        <v>9901327</v>
      </c>
      <c r="D617" s="113">
        <f t="shared" si="347"/>
        <v>8500</v>
      </c>
      <c r="E617" s="180"/>
      <c r="F617" s="193" t="s">
        <v>642</v>
      </c>
      <c r="G617" s="44" t="s">
        <v>533</v>
      </c>
      <c r="H617" s="60">
        <v>0.28000000000000003</v>
      </c>
      <c r="I617" s="46">
        <v>305</v>
      </c>
      <c r="J617" s="53">
        <f t="shared" si="326"/>
        <v>12</v>
      </c>
      <c r="K617" s="56">
        <f t="shared" si="327"/>
        <v>20</v>
      </c>
      <c r="L617" s="57">
        <f t="shared" si="328"/>
        <v>25</v>
      </c>
      <c r="M617" s="58">
        <f t="shared" si="329"/>
        <v>3.05</v>
      </c>
      <c r="N617" s="38">
        <f t="shared" si="346"/>
        <v>6453</v>
      </c>
      <c r="O617" s="63">
        <f t="shared" si="322"/>
        <v>2047</v>
      </c>
      <c r="P617" s="64">
        <f t="shared" si="323"/>
        <v>0.24082352941176471</v>
      </c>
      <c r="Q617" s="36"/>
      <c r="S617" s="117">
        <f t="shared" si="350"/>
        <v>0</v>
      </c>
      <c r="T617" s="118">
        <f t="shared" si="330"/>
        <v>9901327</v>
      </c>
      <c r="U617" s="151" t="s">
        <v>1267</v>
      </c>
      <c r="V617" s="152" t="s">
        <v>533</v>
      </c>
      <c r="W617" s="6">
        <v>318</v>
      </c>
      <c r="Y617" s="302">
        <f t="shared" si="348"/>
        <v>8426</v>
      </c>
      <c r="Z617" s="302"/>
      <c r="AA617" s="169">
        <f t="shared" si="324"/>
        <v>1.02</v>
      </c>
      <c r="AB617" s="168">
        <f t="shared" si="349"/>
        <v>8.7823403750295626E-3</v>
      </c>
      <c r="AC617" s="209">
        <f>CEILING((AF617*$AD$9),100)-0</f>
        <v>8500</v>
      </c>
      <c r="AD617" s="151" t="s">
        <v>1267</v>
      </c>
      <c r="AE617" s="205" t="s">
        <v>533</v>
      </c>
      <c r="AF617" s="206">
        <v>332</v>
      </c>
      <c r="AG617" s="136">
        <f t="shared" si="332"/>
        <v>0.28000000000000003</v>
      </c>
      <c r="AH617" s="168">
        <f t="shared" si="337"/>
        <v>4.4025157232704393E-2</v>
      </c>
      <c r="AI617" s="212">
        <f t="shared" si="338"/>
        <v>8.7823403750295626E-3</v>
      </c>
      <c r="AJ617" s="212">
        <f t="shared" si="342"/>
        <v>-3.524281685767483E-2</v>
      </c>
    </row>
    <row r="618" spans="1:36" ht="12.95" customHeight="1" x14ac:dyDescent="0.2">
      <c r="A618" s="105">
        <f t="shared" si="331"/>
        <v>0.1</v>
      </c>
      <c r="B618" s="106">
        <f t="shared" si="341"/>
        <v>6600</v>
      </c>
      <c r="C618" s="28">
        <v>9903405</v>
      </c>
      <c r="D618" s="113">
        <f t="shared" si="347"/>
        <v>6600</v>
      </c>
      <c r="E618" s="180"/>
      <c r="F618" s="193" t="s">
        <v>632</v>
      </c>
      <c r="G618" s="44" t="s">
        <v>533</v>
      </c>
      <c r="H618" s="60">
        <v>0.28000000000000003</v>
      </c>
      <c r="I618" s="46">
        <v>218</v>
      </c>
      <c r="J618" s="53">
        <f t="shared" si="326"/>
        <v>12</v>
      </c>
      <c r="K618" s="56">
        <f t="shared" si="327"/>
        <v>20</v>
      </c>
      <c r="L618" s="57">
        <f t="shared" si="328"/>
        <v>25</v>
      </c>
      <c r="M618" s="58">
        <f t="shared" si="329"/>
        <v>2.1800000000000002</v>
      </c>
      <c r="N618" s="38">
        <f t="shared" si="346"/>
        <v>4707</v>
      </c>
      <c r="O618" s="63">
        <f t="shared" si="322"/>
        <v>1893</v>
      </c>
      <c r="P618" s="64">
        <f t="shared" si="323"/>
        <v>0.28681818181818181</v>
      </c>
      <c r="Q618" s="36"/>
      <c r="S618" s="117">
        <f t="shared" si="350"/>
        <v>0</v>
      </c>
      <c r="T618" s="118">
        <f t="shared" si="330"/>
        <v>9903405</v>
      </c>
      <c r="U618" s="151" t="s">
        <v>1268</v>
      </c>
      <c r="V618" s="152" t="s">
        <v>533</v>
      </c>
      <c r="W618" s="6">
        <v>240</v>
      </c>
      <c r="Y618" s="302">
        <f t="shared" si="348"/>
        <v>6359</v>
      </c>
      <c r="Z618" s="302"/>
      <c r="AA618" s="169">
        <f t="shared" si="324"/>
        <v>1.02</v>
      </c>
      <c r="AB618" s="168">
        <f t="shared" si="349"/>
        <v>3.7899040729674427E-2</v>
      </c>
      <c r="AC618" s="209">
        <f>CEILING((AF618*$AD$9),100)-0</f>
        <v>6600</v>
      </c>
      <c r="AD618" s="151" t="s">
        <v>1268</v>
      </c>
      <c r="AE618" s="205" t="s">
        <v>533</v>
      </c>
      <c r="AF618" s="206">
        <v>256</v>
      </c>
      <c r="AG618" s="136">
        <f t="shared" si="332"/>
        <v>0.28000000000000003</v>
      </c>
      <c r="AH618" s="168">
        <f t="shared" si="337"/>
        <v>6.6666666666666652E-2</v>
      </c>
      <c r="AI618" s="212">
        <f t="shared" si="338"/>
        <v>3.7899040729674427E-2</v>
      </c>
      <c r="AJ618" s="212">
        <f t="shared" si="342"/>
        <v>-2.8767625936992225E-2</v>
      </c>
    </row>
    <row r="619" spans="1:36" ht="12.95" customHeight="1" x14ac:dyDescent="0.2">
      <c r="A619" s="105">
        <f t="shared" si="331"/>
        <v>0.1</v>
      </c>
      <c r="B619" s="106">
        <f t="shared" si="341"/>
        <v>11000</v>
      </c>
      <c r="C619" s="28">
        <v>9903413</v>
      </c>
      <c r="D619" s="108">
        <f t="shared" ref="D619:D624" si="351">CEILING(IF(B619&lt;10000,B619,B619*0.98),100)-100</f>
        <v>10700</v>
      </c>
      <c r="E619" s="180"/>
      <c r="F619" s="193" t="s">
        <v>633</v>
      </c>
      <c r="G619" s="44" t="s">
        <v>533</v>
      </c>
      <c r="H619" s="60">
        <v>0.28000000000000003</v>
      </c>
      <c r="I619" s="46">
        <v>380</v>
      </c>
      <c r="J619" s="53">
        <f t="shared" si="326"/>
        <v>12</v>
      </c>
      <c r="K619" s="56">
        <f t="shared" si="327"/>
        <v>20</v>
      </c>
      <c r="L619" s="57">
        <f t="shared" si="328"/>
        <v>25</v>
      </c>
      <c r="M619" s="58">
        <f t="shared" si="329"/>
        <v>3.8</v>
      </c>
      <c r="N619" s="38">
        <f t="shared" si="346"/>
        <v>7959</v>
      </c>
      <c r="O619" s="63">
        <f t="shared" si="322"/>
        <v>3041</v>
      </c>
      <c r="P619" s="64">
        <f t="shared" si="323"/>
        <v>0.27645454545454545</v>
      </c>
      <c r="Q619" s="36"/>
      <c r="S619" s="117">
        <f t="shared" si="350"/>
        <v>0</v>
      </c>
      <c r="T619" s="118">
        <f t="shared" si="330"/>
        <v>9903413</v>
      </c>
      <c r="U619" s="151" t="s">
        <v>1269</v>
      </c>
      <c r="V619" s="152" t="s">
        <v>533</v>
      </c>
      <c r="W619" s="6">
        <v>412</v>
      </c>
      <c r="Y619" s="302">
        <f t="shared" si="348"/>
        <v>10917</v>
      </c>
      <c r="Z619" s="302"/>
      <c r="AA619" s="169">
        <f t="shared" si="324"/>
        <v>1.02</v>
      </c>
      <c r="AB619" s="168">
        <f t="shared" si="349"/>
        <v>7.6028212878995749E-3</v>
      </c>
      <c r="AC619" s="209">
        <f>CEILING((AF619*$AD$9),100)-200</f>
        <v>11000</v>
      </c>
      <c r="AD619" s="151" t="s">
        <v>1269</v>
      </c>
      <c r="AE619" s="205" t="s">
        <v>533</v>
      </c>
      <c r="AF619" s="206">
        <v>439</v>
      </c>
      <c r="AG619" s="136">
        <f t="shared" si="332"/>
        <v>0.28000000000000003</v>
      </c>
      <c r="AH619" s="168">
        <f t="shared" si="337"/>
        <v>6.5533980582524354E-2</v>
      </c>
      <c r="AI619" s="212">
        <f t="shared" si="338"/>
        <v>7.6028212878995749E-3</v>
      </c>
      <c r="AJ619" s="212">
        <f t="shared" si="342"/>
        <v>-5.7931159294624779E-2</v>
      </c>
    </row>
    <row r="620" spans="1:36" ht="12.95" customHeight="1" x14ac:dyDescent="0.2">
      <c r="A620" s="105">
        <f t="shared" si="331"/>
        <v>0.1</v>
      </c>
      <c r="B620" s="106">
        <f t="shared" si="341"/>
        <v>13000</v>
      </c>
      <c r="C620" s="28">
        <v>9903417</v>
      </c>
      <c r="D620" s="108">
        <f t="shared" si="351"/>
        <v>12700</v>
      </c>
      <c r="E620" s="180"/>
      <c r="F620" s="193" t="s">
        <v>634</v>
      </c>
      <c r="G620" s="44" t="s">
        <v>533</v>
      </c>
      <c r="H620" s="60">
        <v>0.28000000000000003</v>
      </c>
      <c r="I620" s="46">
        <v>450</v>
      </c>
      <c r="J620" s="53">
        <f t="shared" si="326"/>
        <v>12</v>
      </c>
      <c r="K620" s="56">
        <f t="shared" si="327"/>
        <v>20</v>
      </c>
      <c r="L620" s="57">
        <f t="shared" si="328"/>
        <v>25</v>
      </c>
      <c r="M620" s="58">
        <f t="shared" si="329"/>
        <v>4.5</v>
      </c>
      <c r="N620" s="38">
        <f t="shared" si="346"/>
        <v>9364</v>
      </c>
      <c r="O620" s="63">
        <f t="shared" si="322"/>
        <v>3636</v>
      </c>
      <c r="P620" s="64">
        <f t="shared" si="323"/>
        <v>0.27969230769230768</v>
      </c>
      <c r="Q620" s="36"/>
      <c r="S620" s="117">
        <f t="shared" si="350"/>
        <v>0</v>
      </c>
      <c r="T620" s="118">
        <f t="shared" si="330"/>
        <v>9903417</v>
      </c>
      <c r="U620" s="151" t="s">
        <v>1270</v>
      </c>
      <c r="V620" s="152" t="s">
        <v>533</v>
      </c>
      <c r="W620" s="6">
        <v>484</v>
      </c>
      <c r="Y620" s="302">
        <f t="shared" si="348"/>
        <v>12825</v>
      </c>
      <c r="Z620" s="302"/>
      <c r="AA620" s="169">
        <f t="shared" si="324"/>
        <v>1.02</v>
      </c>
      <c r="AB620" s="168">
        <f t="shared" si="349"/>
        <v>1.3645224171539905E-2</v>
      </c>
      <c r="AC620" s="209">
        <f>CEILING((AF620*$AD$9),100)-200</f>
        <v>13000</v>
      </c>
      <c r="AD620" s="151" t="s">
        <v>1270</v>
      </c>
      <c r="AE620" s="205" t="s">
        <v>533</v>
      </c>
      <c r="AF620" s="206">
        <v>514</v>
      </c>
      <c r="AG620" s="136">
        <f t="shared" si="332"/>
        <v>0.28000000000000003</v>
      </c>
      <c r="AH620" s="168">
        <f t="shared" si="337"/>
        <v>6.198347107438007E-2</v>
      </c>
      <c r="AI620" s="212">
        <f t="shared" si="338"/>
        <v>1.3645224171539905E-2</v>
      </c>
      <c r="AJ620" s="212">
        <f t="shared" si="342"/>
        <v>-4.8338246902840165E-2</v>
      </c>
    </row>
    <row r="621" spans="1:36" ht="12.95" customHeight="1" x14ac:dyDescent="0.2">
      <c r="A621" s="105">
        <f t="shared" si="331"/>
        <v>0.1</v>
      </c>
      <c r="B621" s="106">
        <f t="shared" si="341"/>
        <v>13000</v>
      </c>
      <c r="C621" s="28">
        <v>9903419</v>
      </c>
      <c r="D621" s="108">
        <f t="shared" si="351"/>
        <v>12700</v>
      </c>
      <c r="E621" s="180"/>
      <c r="F621" s="193" t="s">
        <v>635</v>
      </c>
      <c r="G621" s="44" t="s">
        <v>533</v>
      </c>
      <c r="H621" s="60">
        <v>0.28000000000000003</v>
      </c>
      <c r="I621" s="46">
        <v>440</v>
      </c>
      <c r="J621" s="53">
        <f t="shared" si="326"/>
        <v>12</v>
      </c>
      <c r="K621" s="56">
        <f t="shared" si="327"/>
        <v>20</v>
      </c>
      <c r="L621" s="57">
        <f t="shared" si="328"/>
        <v>25</v>
      </c>
      <c r="M621" s="58">
        <f t="shared" si="329"/>
        <v>4.4000000000000004</v>
      </c>
      <c r="N621" s="38">
        <f t="shared" si="346"/>
        <v>9163</v>
      </c>
      <c r="O621" s="63">
        <f t="shared" ref="O621:O640" si="352">B621-N621</f>
        <v>3837</v>
      </c>
      <c r="P621" s="64">
        <f t="shared" ref="P621:P640" si="353">O621/B621</f>
        <v>0.29515384615384616</v>
      </c>
      <c r="Q621" s="36"/>
      <c r="S621" s="117">
        <f t="shared" si="350"/>
        <v>0</v>
      </c>
      <c r="T621" s="118">
        <f t="shared" si="330"/>
        <v>9903419</v>
      </c>
      <c r="U621" s="151" t="s">
        <v>1271</v>
      </c>
      <c r="V621" s="152" t="s">
        <v>533</v>
      </c>
      <c r="W621" s="6">
        <v>474</v>
      </c>
      <c r="Y621" s="302">
        <f t="shared" si="348"/>
        <v>12560</v>
      </c>
      <c r="Z621" s="302"/>
      <c r="AA621" s="169">
        <f t="shared" ref="AA621:AA675" si="354">AA620</f>
        <v>1.02</v>
      </c>
      <c r="AB621" s="168">
        <f t="shared" si="349"/>
        <v>3.5031847133758065E-2</v>
      </c>
      <c r="AC621" s="209">
        <f t="shared" si="336"/>
        <v>13000</v>
      </c>
      <c r="AD621" s="151" t="s">
        <v>1271</v>
      </c>
      <c r="AE621" s="205" t="s">
        <v>533</v>
      </c>
      <c r="AF621" s="206">
        <v>510</v>
      </c>
      <c r="AG621" s="136">
        <f t="shared" si="332"/>
        <v>0.28000000000000003</v>
      </c>
      <c r="AH621" s="168">
        <f t="shared" si="337"/>
        <v>7.5949367088607556E-2</v>
      </c>
      <c r="AI621" s="212">
        <f t="shared" si="338"/>
        <v>3.5031847133758065E-2</v>
      </c>
      <c r="AJ621" s="212">
        <f t="shared" si="342"/>
        <v>-4.0917519954849491E-2</v>
      </c>
    </row>
    <row r="622" spans="1:36" ht="12.95" customHeight="1" x14ac:dyDescent="0.2">
      <c r="A622" s="105">
        <f t="shared" si="331"/>
        <v>0.1</v>
      </c>
      <c r="B622" s="106">
        <f t="shared" si="341"/>
        <v>16600</v>
      </c>
      <c r="C622" s="28">
        <v>9903427</v>
      </c>
      <c r="D622" s="108">
        <f t="shared" si="351"/>
        <v>16200</v>
      </c>
      <c r="E622" s="180"/>
      <c r="F622" s="193" t="s">
        <v>636</v>
      </c>
      <c r="G622" s="44" t="s">
        <v>533</v>
      </c>
      <c r="H622" s="60">
        <v>0.28000000000000003</v>
      </c>
      <c r="I622" s="46">
        <v>570</v>
      </c>
      <c r="J622" s="53">
        <f t="shared" ref="J622:J640" si="355">IF(I622*(1-H622)&lt;500,$M$2,K622)</f>
        <v>12</v>
      </c>
      <c r="K622" s="56">
        <f t="shared" ref="K622:K640" si="356">IF(I622*(1-H622)&lt;1000,$M$3,L622)</f>
        <v>20</v>
      </c>
      <c r="L622" s="57">
        <f t="shared" ref="L622:L640" si="357">IF(I622*(1-H622)&lt;3000,$M$4,0)</f>
        <v>25</v>
      </c>
      <c r="M622" s="58">
        <f t="shared" ref="M622:M640" si="358">IF(J622&gt;0,(I622/100),(25+I622/200))</f>
        <v>5.7</v>
      </c>
      <c r="N622" s="38">
        <f t="shared" si="346"/>
        <v>11773</v>
      </c>
      <c r="O622" s="63">
        <f t="shared" si="352"/>
        <v>4827</v>
      </c>
      <c r="P622" s="64">
        <f t="shared" si="353"/>
        <v>0.2907831325301205</v>
      </c>
      <c r="Q622" s="36"/>
      <c r="S622" s="117">
        <f t="shared" si="350"/>
        <v>0</v>
      </c>
      <c r="T622" s="118">
        <f t="shared" ref="T622:T640" si="359">C622</f>
        <v>9903427</v>
      </c>
      <c r="U622" s="151" t="s">
        <v>1272</v>
      </c>
      <c r="V622" s="152" t="s">
        <v>533</v>
      </c>
      <c r="W622" s="6">
        <v>608</v>
      </c>
      <c r="Y622" s="302">
        <f t="shared" si="348"/>
        <v>16111</v>
      </c>
      <c r="Z622" s="302"/>
      <c r="AA622" s="169">
        <f t="shared" si="354"/>
        <v>1.02</v>
      </c>
      <c r="AB622" s="168">
        <f t="shared" si="349"/>
        <v>3.0351933461610026E-2</v>
      </c>
      <c r="AC622" s="209">
        <f t="shared" si="336"/>
        <v>16600</v>
      </c>
      <c r="AD622" s="151" t="s">
        <v>1272</v>
      </c>
      <c r="AE622" s="205" t="s">
        <v>533</v>
      </c>
      <c r="AF622" s="206">
        <v>651</v>
      </c>
      <c r="AG622" s="136">
        <f t="shared" si="332"/>
        <v>0.28000000000000003</v>
      </c>
      <c r="AH622" s="168">
        <f t="shared" si="337"/>
        <v>7.0723684210526327E-2</v>
      </c>
      <c r="AI622" s="212">
        <f t="shared" si="338"/>
        <v>3.0351933461610026E-2</v>
      </c>
      <c r="AJ622" s="212">
        <f t="shared" si="342"/>
        <v>-4.0371750748916302E-2</v>
      </c>
    </row>
    <row r="623" spans="1:36" ht="12.95" customHeight="1" x14ac:dyDescent="0.2">
      <c r="A623" s="105">
        <f t="shared" si="331"/>
        <v>0.1</v>
      </c>
      <c r="B623" s="106">
        <f t="shared" si="341"/>
        <v>39500</v>
      </c>
      <c r="C623" s="28">
        <v>9903433</v>
      </c>
      <c r="D623" s="108">
        <f t="shared" si="351"/>
        <v>38700</v>
      </c>
      <c r="E623" s="180"/>
      <c r="F623" s="193" t="s">
        <v>637</v>
      </c>
      <c r="G623" s="44" t="s">
        <v>533</v>
      </c>
      <c r="H623" s="60">
        <v>0.28000000000000003</v>
      </c>
      <c r="I623" s="46">
        <v>1390</v>
      </c>
      <c r="J623" s="53">
        <f t="shared" si="355"/>
        <v>25</v>
      </c>
      <c r="K623" s="56">
        <f t="shared" si="356"/>
        <v>25</v>
      </c>
      <c r="L623" s="57">
        <f t="shared" si="357"/>
        <v>25</v>
      </c>
      <c r="M623" s="58">
        <f t="shared" si="358"/>
        <v>13.9</v>
      </c>
      <c r="N623" s="38">
        <f t="shared" si="346"/>
        <v>28592</v>
      </c>
      <c r="O623" s="63">
        <f t="shared" si="352"/>
        <v>10908</v>
      </c>
      <c r="P623" s="64">
        <f t="shared" si="353"/>
        <v>0.27615189873417723</v>
      </c>
      <c r="Q623" s="36"/>
      <c r="S623" s="117">
        <f t="shared" si="350"/>
        <v>0</v>
      </c>
      <c r="T623" s="118">
        <f t="shared" si="359"/>
        <v>9903433</v>
      </c>
      <c r="U623" s="151" t="s">
        <v>1273</v>
      </c>
      <c r="V623" s="152" t="s">
        <v>533</v>
      </c>
      <c r="W623" s="6">
        <v>1460</v>
      </c>
      <c r="Y623" s="302">
        <f t="shared" si="348"/>
        <v>38689</v>
      </c>
      <c r="Z623" s="302"/>
      <c r="AA623" s="169">
        <f t="shared" si="354"/>
        <v>1.02</v>
      </c>
      <c r="AB623" s="168">
        <f t="shared" si="349"/>
        <v>2.0962030551319399E-2</v>
      </c>
      <c r="AC623" s="209">
        <f>CEILING((AF623*$AD$9),100)+100</f>
        <v>39500</v>
      </c>
      <c r="AD623" s="151" t="s">
        <v>1273</v>
      </c>
      <c r="AE623" s="205" t="s">
        <v>533</v>
      </c>
      <c r="AF623" s="206">
        <v>1545</v>
      </c>
      <c r="AG623" s="136">
        <f t="shared" si="332"/>
        <v>0.28000000000000003</v>
      </c>
      <c r="AH623" s="168">
        <f t="shared" si="337"/>
        <v>5.821917808219168E-2</v>
      </c>
      <c r="AI623" s="212">
        <f t="shared" si="338"/>
        <v>2.0962030551319399E-2</v>
      </c>
      <c r="AJ623" s="212">
        <f t="shared" si="342"/>
        <v>-3.7257147530872281E-2</v>
      </c>
    </row>
    <row r="624" spans="1:36" ht="12.95" customHeight="1" x14ac:dyDescent="0.2">
      <c r="A624" s="105">
        <f t="shared" si="331"/>
        <v>0.1</v>
      </c>
      <c r="B624" s="106">
        <f t="shared" si="341"/>
        <v>41400</v>
      </c>
      <c r="C624" s="28">
        <v>9903439</v>
      </c>
      <c r="D624" s="108">
        <f t="shared" si="351"/>
        <v>40500</v>
      </c>
      <c r="E624" s="180"/>
      <c r="F624" s="193" t="s">
        <v>638</v>
      </c>
      <c r="G624" s="44" t="s">
        <v>533</v>
      </c>
      <c r="H624" s="60">
        <v>0.28000000000000003</v>
      </c>
      <c r="I624" s="46">
        <v>1440</v>
      </c>
      <c r="J624" s="53">
        <f t="shared" si="355"/>
        <v>25</v>
      </c>
      <c r="K624" s="56">
        <f t="shared" si="356"/>
        <v>25</v>
      </c>
      <c r="L624" s="57">
        <f t="shared" si="357"/>
        <v>25</v>
      </c>
      <c r="M624" s="58">
        <f t="shared" si="358"/>
        <v>14.4</v>
      </c>
      <c r="N624" s="38">
        <f t="shared" si="346"/>
        <v>29596</v>
      </c>
      <c r="O624" s="63">
        <f t="shared" si="352"/>
        <v>11804</v>
      </c>
      <c r="P624" s="64">
        <f t="shared" si="353"/>
        <v>0.28512077294685989</v>
      </c>
      <c r="Q624" s="36"/>
      <c r="S624" s="117">
        <f t="shared" si="350"/>
        <v>0</v>
      </c>
      <c r="T624" s="118">
        <f t="shared" si="359"/>
        <v>9903439</v>
      </c>
      <c r="U624" s="151" t="s">
        <v>1274</v>
      </c>
      <c r="V624" s="152" t="s">
        <v>533</v>
      </c>
      <c r="W624" s="6">
        <v>1530</v>
      </c>
      <c r="Y624" s="302">
        <f t="shared" si="348"/>
        <v>40544</v>
      </c>
      <c r="Z624" s="302"/>
      <c r="AA624" s="169">
        <f t="shared" si="354"/>
        <v>1.02</v>
      </c>
      <c r="AB624" s="168">
        <f t="shared" si="349"/>
        <v>2.1112865035517014E-2</v>
      </c>
      <c r="AC624" s="209">
        <f>CEILING((AF624*$AD$9),100)+100</f>
        <v>41400</v>
      </c>
      <c r="AD624" s="151" t="s">
        <v>1274</v>
      </c>
      <c r="AE624" s="205" t="s">
        <v>533</v>
      </c>
      <c r="AF624" s="206">
        <v>1616</v>
      </c>
      <c r="AG624" s="136">
        <f t="shared" si="332"/>
        <v>0.28000000000000003</v>
      </c>
      <c r="AH624" s="168">
        <f t="shared" si="337"/>
        <v>5.6209150326797408E-2</v>
      </c>
      <c r="AI624" s="212">
        <f t="shared" si="338"/>
        <v>2.1112865035517014E-2</v>
      </c>
      <c r="AJ624" s="212">
        <f t="shared" si="342"/>
        <v>-3.5096285291280394E-2</v>
      </c>
    </row>
    <row r="625" spans="1:36" ht="12.95" customHeight="1" x14ac:dyDescent="0.2">
      <c r="A625" s="105">
        <f t="shared" ref="A625:A628" si="360">IF(H620&lt;19%,0.05,0.1)</f>
        <v>0.1</v>
      </c>
      <c r="B625" s="106">
        <f t="shared" si="341"/>
        <v>900</v>
      </c>
      <c r="C625" s="28">
        <v>9940200</v>
      </c>
      <c r="D625" s="113">
        <f t="shared" ref="D625:D634" si="361">B625</f>
        <v>900</v>
      </c>
      <c r="E625" s="180"/>
      <c r="F625" s="193" t="s">
        <v>670</v>
      </c>
      <c r="G625" s="44" t="s">
        <v>561</v>
      </c>
      <c r="H625" s="60">
        <v>0.26</v>
      </c>
      <c r="I625" s="46">
        <v>29</v>
      </c>
      <c r="J625" s="53">
        <f t="shared" si="355"/>
        <v>12</v>
      </c>
      <c r="K625" s="56">
        <f t="shared" si="356"/>
        <v>20</v>
      </c>
      <c r="L625" s="57">
        <f t="shared" si="357"/>
        <v>25</v>
      </c>
      <c r="M625" s="58">
        <f t="shared" si="358"/>
        <v>0.28999999999999998</v>
      </c>
      <c r="N625" s="38">
        <f t="shared" si="346"/>
        <v>929</v>
      </c>
      <c r="O625" s="63">
        <f t="shared" si="352"/>
        <v>-29</v>
      </c>
      <c r="P625" s="64">
        <f t="shared" si="353"/>
        <v>-3.2222222222222222E-2</v>
      </c>
      <c r="Q625" s="36"/>
      <c r="S625" s="117">
        <f t="shared" si="350"/>
        <v>0</v>
      </c>
      <c r="T625" s="118">
        <f t="shared" si="359"/>
        <v>9940200</v>
      </c>
      <c r="U625" s="151" t="s">
        <v>1275</v>
      </c>
      <c r="V625" s="152" t="s">
        <v>561</v>
      </c>
      <c r="W625" s="6">
        <v>31</v>
      </c>
      <c r="Y625" s="302">
        <f t="shared" si="348"/>
        <v>821</v>
      </c>
      <c r="Z625" s="302"/>
      <c r="AA625" s="169">
        <v>1.2</v>
      </c>
      <c r="AB625" s="168">
        <f t="shared" si="349"/>
        <v>9.6224116930572423E-2</v>
      </c>
      <c r="AC625" s="209">
        <f>CEILING((AF625*$AD$9),100)-0</f>
        <v>900</v>
      </c>
      <c r="AD625" s="151" t="s">
        <v>1275</v>
      </c>
      <c r="AE625" s="205" t="s">
        <v>561</v>
      </c>
      <c r="AF625" s="206">
        <v>34</v>
      </c>
      <c r="AG625" s="136">
        <v>0.26</v>
      </c>
      <c r="AH625" s="168">
        <f t="shared" si="337"/>
        <v>9.6774193548387011E-2</v>
      </c>
      <c r="AI625" s="212">
        <f t="shared" si="338"/>
        <v>9.6224116930572423E-2</v>
      </c>
      <c r="AJ625" s="212">
        <f t="shared" si="342"/>
        <v>-5.5007661781458772E-4</v>
      </c>
    </row>
    <row r="626" spans="1:36" ht="12.95" customHeight="1" x14ac:dyDescent="0.2">
      <c r="A626" s="105">
        <f t="shared" si="360"/>
        <v>0.1</v>
      </c>
      <c r="B626" s="106">
        <f t="shared" si="341"/>
        <v>1200</v>
      </c>
      <c r="C626" s="28">
        <v>9970022</v>
      </c>
      <c r="D626" s="113">
        <f t="shared" si="361"/>
        <v>1200</v>
      </c>
      <c r="E626" s="180"/>
      <c r="F626" s="193" t="s">
        <v>562</v>
      </c>
      <c r="G626" s="44" t="s">
        <v>561</v>
      </c>
      <c r="H626" s="60">
        <v>0.26</v>
      </c>
      <c r="I626" s="46">
        <v>36</v>
      </c>
      <c r="J626" s="53">
        <f t="shared" si="355"/>
        <v>12</v>
      </c>
      <c r="K626" s="56">
        <f t="shared" si="356"/>
        <v>20</v>
      </c>
      <c r="L626" s="57">
        <f t="shared" si="357"/>
        <v>25</v>
      </c>
      <c r="M626" s="58">
        <f t="shared" si="358"/>
        <v>0.36</v>
      </c>
      <c r="N626" s="38">
        <f t="shared" si="346"/>
        <v>1073</v>
      </c>
      <c r="O626" s="63">
        <f t="shared" si="352"/>
        <v>127</v>
      </c>
      <c r="P626" s="64">
        <f t="shared" si="353"/>
        <v>0.10583333333333333</v>
      </c>
      <c r="Q626" s="36"/>
      <c r="S626" s="117">
        <f t="shared" si="350"/>
        <v>0</v>
      </c>
      <c r="T626" s="118">
        <f t="shared" si="359"/>
        <v>9970022</v>
      </c>
      <c r="U626" s="151" t="s">
        <v>1276</v>
      </c>
      <c r="V626" s="152" t="s">
        <v>561</v>
      </c>
      <c r="W626" s="6">
        <v>45</v>
      </c>
      <c r="Y626" s="302">
        <f t="shared" si="348"/>
        <v>1192</v>
      </c>
      <c r="Z626" s="302"/>
      <c r="AA626" s="169">
        <v>1.05</v>
      </c>
      <c r="AB626" s="168">
        <f t="shared" si="349"/>
        <v>6.7114093959732557E-3</v>
      </c>
      <c r="AC626" s="209">
        <f t="shared" si="336"/>
        <v>1200</v>
      </c>
      <c r="AD626" s="151" t="s">
        <v>1276</v>
      </c>
      <c r="AE626" s="205" t="s">
        <v>561</v>
      </c>
      <c r="AF626" s="206">
        <v>49</v>
      </c>
      <c r="AG626" s="136">
        <f t="shared" si="332"/>
        <v>0.26</v>
      </c>
      <c r="AH626" s="168">
        <f t="shared" si="337"/>
        <v>8.8888888888888795E-2</v>
      </c>
      <c r="AI626" s="212">
        <f t="shared" si="338"/>
        <v>6.7114093959732557E-3</v>
      </c>
      <c r="AJ626" s="212">
        <f t="shared" si="342"/>
        <v>-8.2177479492915539E-2</v>
      </c>
    </row>
    <row r="627" spans="1:36" ht="12.95" customHeight="1" x14ac:dyDescent="0.2">
      <c r="A627" s="105">
        <f t="shared" si="360"/>
        <v>0.1</v>
      </c>
      <c r="B627" s="106">
        <f t="shared" si="341"/>
        <v>2700</v>
      </c>
      <c r="C627" s="28">
        <v>9970100</v>
      </c>
      <c r="D627" s="113">
        <f t="shared" si="361"/>
        <v>2700</v>
      </c>
      <c r="E627" s="180"/>
      <c r="F627" s="193" t="s">
        <v>563</v>
      </c>
      <c r="G627" s="44" t="s">
        <v>561</v>
      </c>
      <c r="H627" s="60">
        <v>0.26</v>
      </c>
      <c r="I627" s="46">
        <v>92</v>
      </c>
      <c r="J627" s="53">
        <f t="shared" si="355"/>
        <v>12</v>
      </c>
      <c r="K627" s="56">
        <f t="shared" si="356"/>
        <v>20</v>
      </c>
      <c r="L627" s="57">
        <f t="shared" si="357"/>
        <v>25</v>
      </c>
      <c r="M627" s="58">
        <f t="shared" si="358"/>
        <v>0.92</v>
      </c>
      <c r="N627" s="38">
        <f t="shared" si="346"/>
        <v>2228</v>
      </c>
      <c r="O627" s="63">
        <f t="shared" si="352"/>
        <v>472</v>
      </c>
      <c r="P627" s="64">
        <f t="shared" si="353"/>
        <v>0.17481481481481481</v>
      </c>
      <c r="Q627" s="36"/>
      <c r="S627" s="117">
        <f t="shared" si="350"/>
        <v>0</v>
      </c>
      <c r="T627" s="118">
        <f t="shared" si="359"/>
        <v>9970100</v>
      </c>
      <c r="U627" s="151" t="s">
        <v>1277</v>
      </c>
      <c r="V627" s="152" t="s">
        <v>561</v>
      </c>
      <c r="W627" s="6">
        <v>101</v>
      </c>
      <c r="Y627" s="302">
        <f t="shared" si="348"/>
        <v>2676</v>
      </c>
      <c r="Z627" s="302"/>
      <c r="AA627" s="169">
        <v>1.02</v>
      </c>
      <c r="AB627" s="168">
        <f t="shared" si="349"/>
        <v>8.9686098654708779E-3</v>
      </c>
      <c r="AC627" s="209">
        <f t="shared" si="336"/>
        <v>2700</v>
      </c>
      <c r="AD627" s="151" t="s">
        <v>1277</v>
      </c>
      <c r="AE627" s="205" t="s">
        <v>561</v>
      </c>
      <c r="AF627" s="206">
        <v>108</v>
      </c>
      <c r="AG627" s="136">
        <f t="shared" si="332"/>
        <v>0.26</v>
      </c>
      <c r="AH627" s="168">
        <f t="shared" si="337"/>
        <v>6.9306930693069368E-2</v>
      </c>
      <c r="AI627" s="212">
        <f t="shared" si="338"/>
        <v>8.9686098654708779E-3</v>
      </c>
      <c r="AJ627" s="212">
        <f t="shared" si="342"/>
        <v>-6.0338320827598491E-2</v>
      </c>
    </row>
    <row r="628" spans="1:36" ht="12.95" customHeight="1" x14ac:dyDescent="0.2">
      <c r="A628" s="105">
        <f t="shared" si="360"/>
        <v>0.1</v>
      </c>
      <c r="B628" s="106">
        <f t="shared" si="341"/>
        <v>2800</v>
      </c>
      <c r="C628" s="28">
        <v>9970101</v>
      </c>
      <c r="D628" s="113">
        <f t="shared" si="361"/>
        <v>2800</v>
      </c>
      <c r="E628" s="180"/>
      <c r="F628" s="193" t="s">
        <v>564</v>
      </c>
      <c r="G628" s="44" t="s">
        <v>561</v>
      </c>
      <c r="H628" s="60">
        <v>0.26</v>
      </c>
      <c r="I628" s="46">
        <v>93</v>
      </c>
      <c r="J628" s="53">
        <f t="shared" si="355"/>
        <v>12</v>
      </c>
      <c r="K628" s="56">
        <f t="shared" si="356"/>
        <v>20</v>
      </c>
      <c r="L628" s="57">
        <f t="shared" si="357"/>
        <v>25</v>
      </c>
      <c r="M628" s="58">
        <f t="shared" si="358"/>
        <v>0.93</v>
      </c>
      <c r="N628" s="38">
        <f t="shared" si="346"/>
        <v>2249</v>
      </c>
      <c r="O628" s="63">
        <f t="shared" si="352"/>
        <v>551</v>
      </c>
      <c r="P628" s="64">
        <f t="shared" si="353"/>
        <v>0.19678571428571429</v>
      </c>
      <c r="Q628" s="36"/>
      <c r="S628" s="117">
        <f t="shared" si="350"/>
        <v>0</v>
      </c>
      <c r="T628" s="118">
        <f t="shared" si="359"/>
        <v>9970101</v>
      </c>
      <c r="U628" s="151" t="s">
        <v>1278</v>
      </c>
      <c r="V628" s="152" t="s">
        <v>561</v>
      </c>
      <c r="W628" s="6">
        <v>102</v>
      </c>
      <c r="Y628" s="302">
        <f t="shared" si="348"/>
        <v>2702</v>
      </c>
      <c r="Z628" s="302"/>
      <c r="AA628" s="169">
        <f t="shared" si="354"/>
        <v>1.02</v>
      </c>
      <c r="AB628" s="168">
        <f t="shared" si="349"/>
        <v>3.6269430051813378E-2</v>
      </c>
      <c r="AC628" s="209">
        <f t="shared" si="336"/>
        <v>2800</v>
      </c>
      <c r="AD628" s="151" t="s">
        <v>1278</v>
      </c>
      <c r="AE628" s="205" t="s">
        <v>561</v>
      </c>
      <c r="AF628" s="206">
        <v>110</v>
      </c>
      <c r="AG628" s="136">
        <f t="shared" ref="AG628:AG640" si="362">AG627</f>
        <v>0.26</v>
      </c>
      <c r="AH628" s="168">
        <f t="shared" si="337"/>
        <v>7.8431372549019551E-2</v>
      </c>
      <c r="AI628" s="212">
        <f t="shared" si="338"/>
        <v>3.6269430051813378E-2</v>
      </c>
      <c r="AJ628" s="212">
        <f t="shared" si="342"/>
        <v>-4.2161942497206173E-2</v>
      </c>
    </row>
    <row r="629" spans="1:36" ht="12.95" customHeight="1" x14ac:dyDescent="0.2">
      <c r="A629" s="105">
        <v>0.1</v>
      </c>
      <c r="B629" s="106">
        <f t="shared" si="341"/>
        <v>4000</v>
      </c>
      <c r="C629" s="28">
        <v>9970141</v>
      </c>
      <c r="D629" s="113">
        <f t="shared" si="361"/>
        <v>4000</v>
      </c>
      <c r="E629" s="180"/>
      <c r="F629" s="193" t="s">
        <v>1360</v>
      </c>
      <c r="G629" s="44"/>
      <c r="H629" s="60"/>
      <c r="I629" s="46"/>
      <c r="J629" s="53"/>
      <c r="K629" s="56"/>
      <c r="L629" s="57"/>
      <c r="M629" s="58"/>
      <c r="N629" s="38"/>
      <c r="O629" s="63"/>
      <c r="P629" s="64"/>
      <c r="Q629" s="36"/>
      <c r="S629" s="117"/>
      <c r="T629" s="118">
        <v>9970141</v>
      </c>
      <c r="U629" s="151" t="s">
        <v>1477</v>
      </c>
      <c r="V629" s="152" t="s">
        <v>561</v>
      </c>
      <c r="W629" s="6">
        <v>145</v>
      </c>
      <c r="Y629" s="302">
        <f t="shared" si="348"/>
        <v>3842</v>
      </c>
      <c r="Z629" s="302"/>
      <c r="AA629" s="169">
        <f t="shared" si="354"/>
        <v>1.02</v>
      </c>
      <c r="AB629" s="168">
        <f t="shared" ref="AB629:AB630" si="363">B629/Y629-1</f>
        <v>4.1124414367516904E-2</v>
      </c>
      <c r="AC629" s="209">
        <f t="shared" si="336"/>
        <v>4000</v>
      </c>
      <c r="AD629" s="151" t="s">
        <v>1477</v>
      </c>
      <c r="AE629" s="205" t="s">
        <v>561</v>
      </c>
      <c r="AF629" s="206">
        <v>157</v>
      </c>
      <c r="AG629" s="136">
        <f t="shared" si="362"/>
        <v>0.26</v>
      </c>
      <c r="AH629" s="168">
        <f t="shared" si="337"/>
        <v>8.2758620689655116E-2</v>
      </c>
      <c r="AI629" s="212">
        <f t="shared" si="338"/>
        <v>4.1124414367516904E-2</v>
      </c>
      <c r="AJ629" s="212">
        <f t="shared" si="342"/>
        <v>-4.1634206322138212E-2</v>
      </c>
    </row>
    <row r="630" spans="1:36" ht="12.95" customHeight="1" x14ac:dyDescent="0.2">
      <c r="A630" s="105">
        <f>IF(H625&lt;19%,0.05,0.1)</f>
        <v>0.1</v>
      </c>
      <c r="B630" s="106">
        <f t="shared" si="341"/>
        <v>10400</v>
      </c>
      <c r="C630" s="28">
        <v>9970201</v>
      </c>
      <c r="D630" s="108">
        <f t="shared" ref="D630:D631" si="364">CEILING(IF(B630&lt;10000,B630,B630*0.98),100)-100</f>
        <v>10100</v>
      </c>
      <c r="E630" s="180"/>
      <c r="F630" s="193" t="s">
        <v>565</v>
      </c>
      <c r="G630" s="44" t="s">
        <v>561</v>
      </c>
      <c r="H630" s="60">
        <v>0.26</v>
      </c>
      <c r="I630" s="46">
        <v>355</v>
      </c>
      <c r="J630" s="53">
        <f t="shared" si="355"/>
        <v>12</v>
      </c>
      <c r="K630" s="56">
        <f t="shared" si="356"/>
        <v>20</v>
      </c>
      <c r="L630" s="57">
        <f t="shared" si="357"/>
        <v>25</v>
      </c>
      <c r="M630" s="58">
        <f t="shared" si="358"/>
        <v>3.55</v>
      </c>
      <c r="N630" s="38">
        <f t="shared" si="346"/>
        <v>7652</v>
      </c>
      <c r="O630" s="63">
        <f t="shared" si="352"/>
        <v>2748</v>
      </c>
      <c r="P630" s="64">
        <f t="shared" si="353"/>
        <v>0.26423076923076921</v>
      </c>
      <c r="Q630" s="36"/>
      <c r="S630" s="117">
        <f>T630-AD631</f>
        <v>-1</v>
      </c>
      <c r="T630" s="118">
        <f t="shared" si="359"/>
        <v>9970201</v>
      </c>
      <c r="U630" s="151" t="s">
        <v>1279</v>
      </c>
      <c r="V630" s="152" t="s">
        <v>561</v>
      </c>
      <c r="W630" s="6">
        <v>380</v>
      </c>
      <c r="Y630" s="302">
        <f t="shared" si="348"/>
        <v>10069</v>
      </c>
      <c r="Z630" s="302"/>
      <c r="AA630" s="169">
        <f t="shared" si="354"/>
        <v>1.02</v>
      </c>
      <c r="AB630" s="168">
        <f t="shared" si="363"/>
        <v>3.2873175091866047E-2</v>
      </c>
      <c r="AC630" s="209">
        <f>CEILING((AF630*$AD$9),100)+200</f>
        <v>10400</v>
      </c>
      <c r="AD630" s="151" t="s">
        <v>1279</v>
      </c>
      <c r="AE630" s="205" t="s">
        <v>561</v>
      </c>
      <c r="AF630" s="206">
        <v>399</v>
      </c>
      <c r="AG630" s="136">
        <f t="shared" si="362"/>
        <v>0.26</v>
      </c>
      <c r="AH630" s="168">
        <f t="shared" si="337"/>
        <v>5.0000000000000044E-2</v>
      </c>
      <c r="AI630" s="212">
        <f t="shared" si="338"/>
        <v>3.2873175091866047E-2</v>
      </c>
      <c r="AJ630" s="212">
        <f t="shared" si="342"/>
        <v>-1.7126824908133997E-2</v>
      </c>
    </row>
    <row r="631" spans="1:36" ht="12.95" customHeight="1" x14ac:dyDescent="0.2">
      <c r="A631" s="105">
        <f t="shared" ref="A631:A633" si="365">IF(H625&lt;19%,0.05,0.1)</f>
        <v>0.1</v>
      </c>
      <c r="B631" s="106">
        <f t="shared" si="341"/>
        <v>14300</v>
      </c>
      <c r="C631" s="28">
        <v>9970202</v>
      </c>
      <c r="D631" s="108">
        <f t="shared" si="364"/>
        <v>14000</v>
      </c>
      <c r="E631" s="180"/>
      <c r="F631" s="193" t="s">
        <v>1590</v>
      </c>
      <c r="G631" s="44"/>
      <c r="H631" s="60"/>
      <c r="I631" s="46"/>
      <c r="J631" s="53"/>
      <c r="K631" s="56"/>
      <c r="L631" s="57"/>
      <c r="M631" s="58"/>
      <c r="N631" s="38"/>
      <c r="O631" s="63"/>
      <c r="P631" s="64"/>
      <c r="Q631" s="36"/>
      <c r="S631" s="117"/>
      <c r="T631" s="118">
        <f t="shared" si="359"/>
        <v>9970202</v>
      </c>
      <c r="U631" s="151"/>
      <c r="V631" s="152"/>
      <c r="W631" s="6"/>
      <c r="Y631" s="203"/>
      <c r="Z631" s="203"/>
      <c r="AA631" s="169"/>
      <c r="AB631" s="168"/>
      <c r="AC631" s="209">
        <f t="shared" si="336"/>
        <v>14300</v>
      </c>
      <c r="AD631" s="151" t="s">
        <v>1588</v>
      </c>
      <c r="AE631" s="205" t="s">
        <v>561</v>
      </c>
      <c r="AF631" s="206">
        <v>562</v>
      </c>
      <c r="AG631" s="136">
        <f t="shared" si="362"/>
        <v>0.26</v>
      </c>
      <c r="AH631" s="168"/>
      <c r="AI631" s="212"/>
      <c r="AJ631" s="212">
        <f t="shared" si="342"/>
        <v>0</v>
      </c>
    </row>
    <row r="632" spans="1:36" ht="12.95" customHeight="1" x14ac:dyDescent="0.2">
      <c r="A632" s="105">
        <f t="shared" si="365"/>
        <v>0.1</v>
      </c>
      <c r="B632" s="106">
        <f t="shared" si="341"/>
        <v>6400</v>
      </c>
      <c r="C632" s="28">
        <v>9970228</v>
      </c>
      <c r="D632" s="113">
        <f t="shared" si="361"/>
        <v>6400</v>
      </c>
      <c r="E632" s="180"/>
      <c r="F632" s="193" t="s">
        <v>566</v>
      </c>
      <c r="G632" s="44" t="s">
        <v>561</v>
      </c>
      <c r="H632" s="60">
        <v>0.26</v>
      </c>
      <c r="I632" s="46">
        <v>217</v>
      </c>
      <c r="J632" s="53">
        <f t="shared" si="355"/>
        <v>12</v>
      </c>
      <c r="K632" s="56">
        <f t="shared" si="356"/>
        <v>20</v>
      </c>
      <c r="L632" s="57">
        <f t="shared" si="357"/>
        <v>25</v>
      </c>
      <c r="M632" s="58">
        <f t="shared" si="358"/>
        <v>2.17</v>
      </c>
      <c r="N632" s="38">
        <f t="shared" si="346"/>
        <v>4806</v>
      </c>
      <c r="O632" s="63">
        <f t="shared" si="352"/>
        <v>1594</v>
      </c>
      <c r="P632" s="64">
        <f t="shared" si="353"/>
        <v>0.24906249999999999</v>
      </c>
      <c r="Q632" s="36"/>
      <c r="S632" s="117">
        <f>T632-AD632</f>
        <v>0</v>
      </c>
      <c r="T632" s="118">
        <f t="shared" si="359"/>
        <v>9970228</v>
      </c>
      <c r="U632" s="151" t="s">
        <v>1280</v>
      </c>
      <c r="V632" s="152" t="s">
        <v>561</v>
      </c>
      <c r="W632" s="6">
        <v>237</v>
      </c>
      <c r="Y632" s="302">
        <f t="shared" si="348"/>
        <v>6280</v>
      </c>
      <c r="Z632" s="302"/>
      <c r="AA632" s="169">
        <f>AA630</f>
        <v>1.02</v>
      </c>
      <c r="AB632" s="168">
        <f t="shared" si="349"/>
        <v>1.9108280254777066E-2</v>
      </c>
      <c r="AC632" s="209">
        <f t="shared" si="336"/>
        <v>6400</v>
      </c>
      <c r="AD632" s="151" t="s">
        <v>1280</v>
      </c>
      <c r="AE632" s="205" t="s">
        <v>561</v>
      </c>
      <c r="AF632" s="206">
        <v>254</v>
      </c>
      <c r="AG632" s="136">
        <f t="shared" si="362"/>
        <v>0.26</v>
      </c>
      <c r="AH632" s="168">
        <f t="shared" si="337"/>
        <v>7.1729957805907185E-2</v>
      </c>
      <c r="AI632" s="212">
        <f t="shared" si="338"/>
        <v>1.9108280254777066E-2</v>
      </c>
      <c r="AJ632" s="212">
        <f t="shared" si="342"/>
        <v>-5.2621677551130119E-2</v>
      </c>
    </row>
    <row r="633" spans="1:36" ht="12.95" customHeight="1" x14ac:dyDescent="0.2">
      <c r="A633" s="105">
        <f t="shared" si="365"/>
        <v>0.1</v>
      </c>
      <c r="B633" s="106">
        <f t="shared" si="341"/>
        <v>6400</v>
      </c>
      <c r="C633" s="28">
        <v>9970229</v>
      </c>
      <c r="D633" s="113">
        <f t="shared" si="361"/>
        <v>6400</v>
      </c>
      <c r="E633" s="180"/>
      <c r="F633" s="193" t="s">
        <v>567</v>
      </c>
      <c r="G633" s="44" t="s">
        <v>561</v>
      </c>
      <c r="H633" s="60">
        <v>0.26</v>
      </c>
      <c r="I633" s="46">
        <v>217</v>
      </c>
      <c r="J633" s="53">
        <f t="shared" si="355"/>
        <v>12</v>
      </c>
      <c r="K633" s="56">
        <f t="shared" si="356"/>
        <v>20</v>
      </c>
      <c r="L633" s="57">
        <f t="shared" si="357"/>
        <v>25</v>
      </c>
      <c r="M633" s="58">
        <f t="shared" si="358"/>
        <v>2.17</v>
      </c>
      <c r="N633" s="38">
        <f t="shared" si="346"/>
        <v>4806</v>
      </c>
      <c r="O633" s="63">
        <f t="shared" si="352"/>
        <v>1594</v>
      </c>
      <c r="P633" s="64">
        <f t="shared" si="353"/>
        <v>0.24906249999999999</v>
      </c>
      <c r="Q633" s="36"/>
      <c r="S633" s="117">
        <f>T633-AD633</f>
        <v>0</v>
      </c>
      <c r="T633" s="118">
        <f t="shared" si="359"/>
        <v>9970229</v>
      </c>
      <c r="U633" s="151" t="s">
        <v>1281</v>
      </c>
      <c r="V633" s="152" t="s">
        <v>561</v>
      </c>
      <c r="W633" s="6">
        <v>237</v>
      </c>
      <c r="Y633" s="302">
        <f t="shared" si="348"/>
        <v>6280</v>
      </c>
      <c r="Z633" s="302"/>
      <c r="AA633" s="169">
        <f t="shared" si="354"/>
        <v>1.02</v>
      </c>
      <c r="AB633" s="168">
        <f t="shared" si="349"/>
        <v>1.9108280254777066E-2</v>
      </c>
      <c r="AC633" s="209">
        <f t="shared" si="336"/>
        <v>6400</v>
      </c>
      <c r="AD633" s="151" t="s">
        <v>1281</v>
      </c>
      <c r="AE633" s="205" t="s">
        <v>561</v>
      </c>
      <c r="AF633" s="206">
        <v>254</v>
      </c>
      <c r="AG633" s="136">
        <f t="shared" si="362"/>
        <v>0.26</v>
      </c>
      <c r="AH633" s="168">
        <f t="shared" si="337"/>
        <v>7.1729957805907185E-2</v>
      </c>
      <c r="AI633" s="212">
        <f t="shared" si="338"/>
        <v>1.9108280254777066E-2</v>
      </c>
      <c r="AJ633" s="212">
        <f t="shared" si="342"/>
        <v>-5.2621677551130119E-2</v>
      </c>
    </row>
    <row r="634" spans="1:36" ht="12.95" customHeight="1" x14ac:dyDescent="0.2">
      <c r="A634" s="105">
        <f>IF(H628&lt;19%,0.05,0.1)</f>
        <v>0.1</v>
      </c>
      <c r="B634" s="106">
        <f t="shared" si="341"/>
        <v>9200</v>
      </c>
      <c r="C634" s="28">
        <v>9970240</v>
      </c>
      <c r="D634" s="113">
        <f t="shared" si="361"/>
        <v>9200</v>
      </c>
      <c r="E634" s="180"/>
      <c r="F634" s="193" t="s">
        <v>568</v>
      </c>
      <c r="G634" s="44" t="s">
        <v>561</v>
      </c>
      <c r="H634" s="60">
        <v>0.26</v>
      </c>
      <c r="I634" s="46">
        <v>300</v>
      </c>
      <c r="J634" s="53">
        <f t="shared" si="355"/>
        <v>12</v>
      </c>
      <c r="K634" s="56">
        <f t="shared" si="356"/>
        <v>20</v>
      </c>
      <c r="L634" s="57">
        <f t="shared" si="357"/>
        <v>25</v>
      </c>
      <c r="M634" s="58">
        <f t="shared" si="358"/>
        <v>3</v>
      </c>
      <c r="N634" s="38">
        <f t="shared" si="346"/>
        <v>6518</v>
      </c>
      <c r="O634" s="63">
        <f t="shared" si="352"/>
        <v>2682</v>
      </c>
      <c r="P634" s="64">
        <f t="shared" si="353"/>
        <v>0.29152173913043478</v>
      </c>
      <c r="Q634" s="36"/>
      <c r="S634" s="117">
        <f>T634-AD634</f>
        <v>0</v>
      </c>
      <c r="T634" s="118">
        <f t="shared" si="359"/>
        <v>9970240</v>
      </c>
      <c r="U634" s="151" t="s">
        <v>1282</v>
      </c>
      <c r="V634" s="152" t="s">
        <v>561</v>
      </c>
      <c r="W634" s="6">
        <v>330</v>
      </c>
      <c r="Y634" s="302">
        <f t="shared" si="348"/>
        <v>8744</v>
      </c>
      <c r="Z634" s="302"/>
      <c r="AA634" s="169">
        <f t="shared" si="354"/>
        <v>1.02</v>
      </c>
      <c r="AB634" s="168">
        <f t="shared" si="349"/>
        <v>5.2150045745654072E-2</v>
      </c>
      <c r="AC634" s="209">
        <f>CEILING((AF634*$AD$9),100)-0</f>
        <v>9200</v>
      </c>
      <c r="AD634" s="151" t="s">
        <v>1282</v>
      </c>
      <c r="AE634" s="205" t="s">
        <v>561</v>
      </c>
      <c r="AF634" s="206">
        <v>357</v>
      </c>
      <c r="AG634" s="136">
        <f t="shared" si="362"/>
        <v>0.26</v>
      </c>
      <c r="AH634" s="168">
        <f t="shared" si="337"/>
        <v>8.181818181818179E-2</v>
      </c>
      <c r="AI634" s="212">
        <f t="shared" si="338"/>
        <v>5.2150045745654072E-2</v>
      </c>
      <c r="AJ634" s="212">
        <f t="shared" si="342"/>
        <v>-2.9668136072527718E-2</v>
      </c>
    </row>
    <row r="635" spans="1:36" ht="12.95" customHeight="1" x14ac:dyDescent="0.2">
      <c r="A635" s="105">
        <v>0.1</v>
      </c>
      <c r="B635" s="106">
        <f t="shared" si="341"/>
        <v>10400</v>
      </c>
      <c r="C635" s="28">
        <v>9970242</v>
      </c>
      <c r="D635" s="108">
        <f t="shared" ref="D635:D636" si="366">CEILING(IF(B635&lt;10000,B635,B635*0.98),100)-100</f>
        <v>10100</v>
      </c>
      <c r="E635" s="180"/>
      <c r="F635" s="193" t="s">
        <v>569</v>
      </c>
      <c r="G635" s="44" t="s">
        <v>561</v>
      </c>
      <c r="H635" s="60">
        <v>0.26</v>
      </c>
      <c r="I635" s="46">
        <v>320</v>
      </c>
      <c r="J635" s="53">
        <f t="shared" si="355"/>
        <v>12</v>
      </c>
      <c r="K635" s="56">
        <f t="shared" si="356"/>
        <v>20</v>
      </c>
      <c r="L635" s="57">
        <f t="shared" si="357"/>
        <v>25</v>
      </c>
      <c r="M635" s="58">
        <f t="shared" si="358"/>
        <v>3.2</v>
      </c>
      <c r="N635" s="38">
        <f t="shared" si="346"/>
        <v>6930</v>
      </c>
      <c r="O635" s="63">
        <f t="shared" si="352"/>
        <v>3470</v>
      </c>
      <c r="P635" s="64">
        <f t="shared" si="353"/>
        <v>0.33365384615384613</v>
      </c>
      <c r="Q635" s="36"/>
      <c r="S635" s="117">
        <f>T635-AD635</f>
        <v>0</v>
      </c>
      <c r="T635" s="118">
        <f t="shared" si="359"/>
        <v>9970242</v>
      </c>
      <c r="U635" s="151" t="s">
        <v>1283</v>
      </c>
      <c r="V635" s="152" t="s">
        <v>561</v>
      </c>
      <c r="W635" s="6">
        <v>380</v>
      </c>
      <c r="Y635" s="302">
        <f t="shared" si="348"/>
        <v>10069</v>
      </c>
      <c r="Z635" s="302"/>
      <c r="AA635" s="169">
        <f t="shared" si="354"/>
        <v>1.02</v>
      </c>
      <c r="AB635" s="168">
        <f t="shared" si="349"/>
        <v>3.2873175091866047E-2</v>
      </c>
      <c r="AC635" s="209">
        <f t="shared" si="336"/>
        <v>10400</v>
      </c>
      <c r="AD635" s="151" t="s">
        <v>1283</v>
      </c>
      <c r="AE635" s="205" t="s">
        <v>561</v>
      </c>
      <c r="AF635" s="206">
        <v>410</v>
      </c>
      <c r="AG635" s="136">
        <f t="shared" si="362"/>
        <v>0.26</v>
      </c>
      <c r="AH635" s="168">
        <f t="shared" si="337"/>
        <v>7.8947368421052655E-2</v>
      </c>
      <c r="AI635" s="212">
        <f t="shared" si="338"/>
        <v>3.2873175091866047E-2</v>
      </c>
      <c r="AJ635" s="212">
        <f t="shared" si="342"/>
        <v>-4.6074193329186608E-2</v>
      </c>
    </row>
    <row r="636" spans="1:36" ht="12.95" customHeight="1" x14ac:dyDescent="0.2">
      <c r="A636" s="105">
        <f t="shared" ref="A636" si="367">IF(H630&lt;19%,0.05,0.1)</f>
        <v>0.1</v>
      </c>
      <c r="B636" s="106">
        <f t="shared" si="341"/>
        <v>21600</v>
      </c>
      <c r="C636" s="28">
        <v>9970243</v>
      </c>
      <c r="D636" s="108">
        <f t="shared" si="366"/>
        <v>21100</v>
      </c>
      <c r="E636" s="180"/>
      <c r="F636" s="297" t="s">
        <v>1591</v>
      </c>
      <c r="G636" s="44"/>
      <c r="H636" s="60"/>
      <c r="I636" s="46"/>
      <c r="J636" s="53"/>
      <c r="K636" s="56"/>
      <c r="L636" s="57"/>
      <c r="M636" s="58"/>
      <c r="N636" s="38"/>
      <c r="O636" s="63"/>
      <c r="P636" s="64"/>
      <c r="Q636" s="36"/>
      <c r="S636" s="117">
        <f>T636-AD636</f>
        <v>0</v>
      </c>
      <c r="T636" s="118">
        <f t="shared" si="359"/>
        <v>9970243</v>
      </c>
      <c r="U636" s="151"/>
      <c r="V636" s="152"/>
      <c r="W636" s="6"/>
      <c r="Y636" s="203"/>
      <c r="Z636" s="203"/>
      <c r="AA636" s="169"/>
      <c r="AB636" s="282" t="s">
        <v>1525</v>
      </c>
      <c r="AC636" s="209">
        <f t="shared" si="336"/>
        <v>21600</v>
      </c>
      <c r="AD636" s="151" t="s">
        <v>1589</v>
      </c>
      <c r="AE636" s="205" t="s">
        <v>561</v>
      </c>
      <c r="AF636" s="206">
        <v>850</v>
      </c>
      <c r="AG636" s="136">
        <f t="shared" si="362"/>
        <v>0.26</v>
      </c>
      <c r="AH636" s="168"/>
      <c r="AI636" s="212"/>
      <c r="AJ636" s="212">
        <f t="shared" si="342"/>
        <v>0</v>
      </c>
    </row>
    <row r="637" spans="1:36" ht="12.95" customHeight="1" x14ac:dyDescent="0.2">
      <c r="A637" s="105">
        <f>IF(H630&lt;19%,0.05,0.1)</f>
        <v>0.1</v>
      </c>
      <c r="B637" s="106">
        <f t="shared" si="341"/>
        <v>10600</v>
      </c>
      <c r="C637" s="28">
        <v>9970247</v>
      </c>
      <c r="D637" s="108">
        <f t="shared" ref="D637" si="368">CEILING(IF(B637&lt;10000,B637,B637*0.98),100)-100</f>
        <v>10300</v>
      </c>
      <c r="E637" s="180"/>
      <c r="F637" s="193" t="s">
        <v>656</v>
      </c>
      <c r="G637" s="44" t="s">
        <v>561</v>
      </c>
      <c r="H637" s="60">
        <v>0.26</v>
      </c>
      <c r="I637" s="46">
        <v>365</v>
      </c>
      <c r="J637" s="53">
        <f t="shared" si="355"/>
        <v>12</v>
      </c>
      <c r="K637" s="56">
        <f t="shared" si="356"/>
        <v>20</v>
      </c>
      <c r="L637" s="57">
        <f t="shared" si="357"/>
        <v>25</v>
      </c>
      <c r="M637" s="58">
        <f t="shared" si="358"/>
        <v>3.65</v>
      </c>
      <c r="N637" s="38">
        <f t="shared" si="346"/>
        <v>7859</v>
      </c>
      <c r="O637" s="63">
        <f t="shared" si="352"/>
        <v>2741</v>
      </c>
      <c r="P637" s="64">
        <f t="shared" si="353"/>
        <v>0.25858490566037734</v>
      </c>
      <c r="Q637" s="36"/>
      <c r="S637" s="117">
        <f t="shared" ref="S637:S658" si="369">T637-AD636</f>
        <v>4</v>
      </c>
      <c r="T637" s="118">
        <f t="shared" si="359"/>
        <v>9970247</v>
      </c>
      <c r="U637" s="151" t="s">
        <v>1284</v>
      </c>
      <c r="V637" s="152" t="s">
        <v>561</v>
      </c>
      <c r="W637" s="6">
        <v>392</v>
      </c>
      <c r="Y637" s="302">
        <f t="shared" si="348"/>
        <v>10387</v>
      </c>
      <c r="Z637" s="302"/>
      <c r="AA637" s="169">
        <f>AA635</f>
        <v>1.02</v>
      </c>
      <c r="AB637" s="168">
        <f t="shared" si="349"/>
        <v>2.0506402233561261E-2</v>
      </c>
      <c r="AC637" s="209">
        <f t="shared" si="336"/>
        <v>10600</v>
      </c>
      <c r="AD637" s="151" t="s">
        <v>1284</v>
      </c>
      <c r="AE637" s="205" t="s">
        <v>561</v>
      </c>
      <c r="AF637" s="206">
        <v>417</v>
      </c>
      <c r="AG637" s="136">
        <f t="shared" si="362"/>
        <v>0.26</v>
      </c>
      <c r="AH637" s="168">
        <f t="shared" si="337"/>
        <v>6.3775510204081565E-2</v>
      </c>
      <c r="AI637" s="212">
        <f t="shared" si="338"/>
        <v>2.0506402233561261E-2</v>
      </c>
      <c r="AJ637" s="212">
        <f t="shared" si="342"/>
        <v>-4.3269107970520304E-2</v>
      </c>
    </row>
    <row r="638" spans="1:36" ht="12.95" customHeight="1" x14ac:dyDescent="0.2">
      <c r="A638" s="105">
        <f>IF(H632&lt;19%,0.05,0.1)</f>
        <v>0.1</v>
      </c>
      <c r="B638" s="106">
        <f t="shared" si="341"/>
        <v>8890</v>
      </c>
      <c r="C638" s="28">
        <v>9970253</v>
      </c>
      <c r="D638" s="113">
        <f t="shared" ref="D638:D640" si="370">B638</f>
        <v>8890</v>
      </c>
      <c r="E638" s="180"/>
      <c r="F638" s="193" t="s">
        <v>570</v>
      </c>
      <c r="G638" s="44" t="s">
        <v>561</v>
      </c>
      <c r="H638" s="60">
        <v>0.26</v>
      </c>
      <c r="I638" s="46">
        <v>295</v>
      </c>
      <c r="J638" s="53">
        <f t="shared" si="355"/>
        <v>12</v>
      </c>
      <c r="K638" s="56">
        <f t="shared" si="356"/>
        <v>20</v>
      </c>
      <c r="L638" s="57">
        <f t="shared" si="357"/>
        <v>25</v>
      </c>
      <c r="M638" s="58">
        <f t="shared" si="358"/>
        <v>2.95</v>
      </c>
      <c r="N638" s="38">
        <f t="shared" si="346"/>
        <v>6415</v>
      </c>
      <c r="O638" s="63">
        <f t="shared" si="352"/>
        <v>2475</v>
      </c>
      <c r="P638" s="64">
        <f t="shared" si="353"/>
        <v>0.27840269966254216</v>
      </c>
      <c r="Q638" s="36"/>
      <c r="S638" s="117">
        <f t="shared" si="369"/>
        <v>6</v>
      </c>
      <c r="T638" s="118">
        <f t="shared" si="359"/>
        <v>9970253</v>
      </c>
      <c r="U638" s="151" t="s">
        <v>1285</v>
      </c>
      <c r="V638" s="152" t="s">
        <v>561</v>
      </c>
      <c r="W638" s="6">
        <v>324</v>
      </c>
      <c r="Y638" s="302">
        <f t="shared" si="348"/>
        <v>8585</v>
      </c>
      <c r="Z638" s="302"/>
      <c r="AA638" s="169">
        <f t="shared" si="354"/>
        <v>1.02</v>
      </c>
      <c r="AB638" s="168">
        <f t="shared" si="349"/>
        <v>3.5527082119976683E-2</v>
      </c>
      <c r="AC638" s="209">
        <f>CEILING((AF638*$AD$9),100)-10</f>
        <v>8890</v>
      </c>
      <c r="AD638" s="151" t="s">
        <v>1285</v>
      </c>
      <c r="AE638" s="205" t="s">
        <v>561</v>
      </c>
      <c r="AF638" s="206">
        <v>348</v>
      </c>
      <c r="AG638" s="136">
        <f t="shared" si="362"/>
        <v>0.26</v>
      </c>
      <c r="AH638" s="168">
        <f t="shared" si="337"/>
        <v>7.4074074074074181E-2</v>
      </c>
      <c r="AI638" s="212">
        <f t="shared" si="338"/>
        <v>3.5527082119976683E-2</v>
      </c>
      <c r="AJ638" s="212">
        <f t="shared" si="342"/>
        <v>-3.8546991954097498E-2</v>
      </c>
    </row>
    <row r="639" spans="1:36" ht="12.95" customHeight="1" x14ac:dyDescent="0.2">
      <c r="A639" s="105">
        <f>IF(H633&lt;19%,0.05,0.1)</f>
        <v>0.1</v>
      </c>
      <c r="B639" s="106">
        <f t="shared" si="341"/>
        <v>9490</v>
      </c>
      <c r="C639" s="28">
        <v>9970254</v>
      </c>
      <c r="D639" s="113">
        <f t="shared" si="370"/>
        <v>9490</v>
      </c>
      <c r="E639" s="180"/>
      <c r="F639" s="193" t="s">
        <v>571</v>
      </c>
      <c r="G639" s="44" t="s">
        <v>561</v>
      </c>
      <c r="H639" s="60">
        <v>0.26</v>
      </c>
      <c r="I639" s="46">
        <v>315</v>
      </c>
      <c r="J639" s="53">
        <f t="shared" si="355"/>
        <v>12</v>
      </c>
      <c r="K639" s="56">
        <f t="shared" si="356"/>
        <v>20</v>
      </c>
      <c r="L639" s="57">
        <f t="shared" si="357"/>
        <v>25</v>
      </c>
      <c r="M639" s="58">
        <f t="shared" si="358"/>
        <v>3.15</v>
      </c>
      <c r="N639" s="38">
        <f t="shared" si="346"/>
        <v>6827</v>
      </c>
      <c r="O639" s="63">
        <f t="shared" si="352"/>
        <v>2663</v>
      </c>
      <c r="P639" s="64">
        <f t="shared" si="353"/>
        <v>0.28061116965226557</v>
      </c>
      <c r="Q639" s="36"/>
      <c r="S639" s="117">
        <f t="shared" si="369"/>
        <v>1</v>
      </c>
      <c r="T639" s="118">
        <f t="shared" si="359"/>
        <v>9970254</v>
      </c>
      <c r="U639" s="151" t="s">
        <v>1286</v>
      </c>
      <c r="V639" s="152" t="s">
        <v>561</v>
      </c>
      <c r="W639" s="6">
        <v>346</v>
      </c>
      <c r="Y639" s="302">
        <f t="shared" si="348"/>
        <v>9168</v>
      </c>
      <c r="Z639" s="302"/>
      <c r="AA639" s="169">
        <f t="shared" si="354"/>
        <v>1.02</v>
      </c>
      <c r="AB639" s="168">
        <f t="shared" si="349"/>
        <v>3.5122164048865701E-2</v>
      </c>
      <c r="AC639" s="209">
        <f t="shared" ref="AC639:AC653" si="371">CEILING((AF639*$AD$9),100)-10</f>
        <v>9490</v>
      </c>
      <c r="AD639" s="151" t="s">
        <v>1286</v>
      </c>
      <c r="AE639" s="205" t="s">
        <v>561</v>
      </c>
      <c r="AF639" s="206">
        <v>372</v>
      </c>
      <c r="AG639" s="136">
        <f t="shared" si="362"/>
        <v>0.26</v>
      </c>
      <c r="AH639" s="168">
        <f t="shared" si="337"/>
        <v>7.5144508670520249E-2</v>
      </c>
      <c r="AI639" s="212">
        <f t="shared" si="338"/>
        <v>3.5122164048865701E-2</v>
      </c>
      <c r="AJ639" s="212">
        <f t="shared" si="342"/>
        <v>-4.0022344621654549E-2</v>
      </c>
    </row>
    <row r="640" spans="1:36" ht="12.95" customHeight="1" x14ac:dyDescent="0.2">
      <c r="A640" s="105">
        <f>IF(H634&lt;19%,0.05,0.1)</f>
        <v>0.1</v>
      </c>
      <c r="B640" s="106">
        <f t="shared" si="341"/>
        <v>9690</v>
      </c>
      <c r="C640" s="28">
        <v>9970257</v>
      </c>
      <c r="D640" s="113">
        <f t="shared" si="370"/>
        <v>9690</v>
      </c>
      <c r="E640" s="180"/>
      <c r="F640" s="193" t="s">
        <v>572</v>
      </c>
      <c r="G640" s="44" t="s">
        <v>561</v>
      </c>
      <c r="H640" s="60">
        <v>0.26</v>
      </c>
      <c r="I640" s="46">
        <v>325</v>
      </c>
      <c r="J640" s="53">
        <f t="shared" si="355"/>
        <v>12</v>
      </c>
      <c r="K640" s="56">
        <f t="shared" si="356"/>
        <v>20</v>
      </c>
      <c r="L640" s="57">
        <f t="shared" si="357"/>
        <v>25</v>
      </c>
      <c r="M640" s="58">
        <f t="shared" si="358"/>
        <v>3.25</v>
      </c>
      <c r="N640" s="38">
        <f t="shared" si="346"/>
        <v>7034</v>
      </c>
      <c r="O640" s="63">
        <f t="shared" si="352"/>
        <v>2656</v>
      </c>
      <c r="P640" s="64">
        <f t="shared" si="353"/>
        <v>0.2740970072239422</v>
      </c>
      <c r="Q640" s="36"/>
      <c r="S640" s="117">
        <f t="shared" si="369"/>
        <v>3</v>
      </c>
      <c r="T640" s="118">
        <f t="shared" si="359"/>
        <v>9970257</v>
      </c>
      <c r="U640" s="151" t="s">
        <v>1287</v>
      </c>
      <c r="V640" s="152" t="s">
        <v>561</v>
      </c>
      <c r="W640" s="6">
        <v>351</v>
      </c>
      <c r="Y640" s="302">
        <f t="shared" si="348"/>
        <v>9301</v>
      </c>
      <c r="Z640" s="302"/>
      <c r="AA640" s="169">
        <f t="shared" si="354"/>
        <v>1.02</v>
      </c>
      <c r="AB640" s="168">
        <f t="shared" si="349"/>
        <v>4.1823459843027599E-2</v>
      </c>
      <c r="AC640" s="209">
        <f t="shared" si="371"/>
        <v>9690</v>
      </c>
      <c r="AD640" s="151" t="s">
        <v>1287</v>
      </c>
      <c r="AE640" s="205" t="s">
        <v>561</v>
      </c>
      <c r="AF640" s="206">
        <v>378</v>
      </c>
      <c r="AG640" s="136">
        <f t="shared" si="362"/>
        <v>0.26</v>
      </c>
      <c r="AH640" s="168">
        <f t="shared" si="337"/>
        <v>7.6923076923076872E-2</v>
      </c>
      <c r="AI640" s="212">
        <f t="shared" si="338"/>
        <v>4.1823459843027599E-2</v>
      </c>
      <c r="AJ640" s="212">
        <f t="shared" si="342"/>
        <v>-3.5099617080049272E-2</v>
      </c>
    </row>
    <row r="641" spans="1:36" ht="12.95" customHeight="1" x14ac:dyDescent="0.2">
      <c r="A641" s="105">
        <v>0.1</v>
      </c>
      <c r="B641" s="106">
        <f t="shared" si="341"/>
        <v>3890</v>
      </c>
      <c r="C641" s="28">
        <v>9970290</v>
      </c>
      <c r="D641" s="113">
        <f t="shared" ref="D641:D653" si="372">B641</f>
        <v>3890</v>
      </c>
      <c r="E641" s="180"/>
      <c r="F641" s="193" t="s">
        <v>573</v>
      </c>
      <c r="G641" s="44" t="s">
        <v>561</v>
      </c>
      <c r="H641" s="60">
        <v>0.26</v>
      </c>
      <c r="I641" s="46">
        <v>129</v>
      </c>
      <c r="J641" s="53">
        <f t="shared" ref="J641:J658" si="373">IF(I641*(1-H641)&lt;500,$M$2,K641)</f>
        <v>12</v>
      </c>
      <c r="K641" s="56">
        <f t="shared" ref="K641:K658" si="374">IF(I641*(1-H641)&lt;1000,$M$3,L641)</f>
        <v>20</v>
      </c>
      <c r="L641" s="57">
        <f t="shared" ref="L641:L658" si="375">IF(I641*(1-H641)&lt;3000,$M$4,0)</f>
        <v>25</v>
      </c>
      <c r="M641" s="58">
        <f t="shared" ref="M641:M658" si="376">IF(J641&gt;0,(I641/100),(25+I641/200))</f>
        <v>1.29</v>
      </c>
      <c r="N641" s="38">
        <f t="shared" ref="N641:N658" si="377">CEILING(((I641*(1-H641)+J641+M641)*$N$8),1)-0</f>
        <v>2991</v>
      </c>
      <c r="O641" s="63">
        <f t="shared" ref="O641:O658" si="378">B641-N641</f>
        <v>899</v>
      </c>
      <c r="P641" s="64">
        <f t="shared" ref="P641:P658" si="379">O641/B641</f>
        <v>0.23110539845758354</v>
      </c>
      <c r="Q641" s="36"/>
      <c r="R641" s="7"/>
      <c r="S641" s="117">
        <f t="shared" si="369"/>
        <v>33</v>
      </c>
      <c r="T641" s="118">
        <f t="shared" ref="T641:T658" si="380">C641</f>
        <v>9970290</v>
      </c>
      <c r="U641" s="151" t="s">
        <v>1288</v>
      </c>
      <c r="V641" s="152" t="s">
        <v>561</v>
      </c>
      <c r="W641" s="6">
        <v>141</v>
      </c>
      <c r="X641" s="7"/>
      <c r="Y641" s="302">
        <f t="shared" si="348"/>
        <v>3736</v>
      </c>
      <c r="Z641" s="302"/>
      <c r="AA641" s="169">
        <f t="shared" si="354"/>
        <v>1.02</v>
      </c>
      <c r="AB641" s="168">
        <f t="shared" si="349"/>
        <v>4.1220556745181991E-2</v>
      </c>
      <c r="AC641" s="209">
        <f t="shared" si="371"/>
        <v>3890</v>
      </c>
      <c r="AD641" s="151" t="s">
        <v>1288</v>
      </c>
      <c r="AE641" s="205" t="s">
        <v>561</v>
      </c>
      <c r="AF641" s="206">
        <v>152</v>
      </c>
      <c r="AG641" s="136">
        <f t="shared" ref="AG641:AG653" si="381">AG640</f>
        <v>0.26</v>
      </c>
      <c r="AH641" s="168">
        <f t="shared" si="337"/>
        <v>7.8014184397163122E-2</v>
      </c>
      <c r="AI641" s="212">
        <f t="shared" si="338"/>
        <v>4.1220556745181991E-2</v>
      </c>
      <c r="AJ641" s="212">
        <f t="shared" si="342"/>
        <v>-3.6793627651981131E-2</v>
      </c>
    </row>
    <row r="642" spans="1:36" ht="12.95" customHeight="1" x14ac:dyDescent="0.2">
      <c r="A642" s="105">
        <v>0.1</v>
      </c>
      <c r="B642" s="106">
        <f t="shared" si="341"/>
        <v>4390</v>
      </c>
      <c r="C642" s="28">
        <v>9970291</v>
      </c>
      <c r="D642" s="113">
        <f t="shared" si="372"/>
        <v>4390</v>
      </c>
      <c r="E642" s="180"/>
      <c r="F642" s="193" t="s">
        <v>574</v>
      </c>
      <c r="G642" s="44" t="s">
        <v>561</v>
      </c>
      <c r="H642" s="60">
        <v>0.26</v>
      </c>
      <c r="I642" s="46">
        <v>140</v>
      </c>
      <c r="J642" s="53">
        <f t="shared" si="373"/>
        <v>12</v>
      </c>
      <c r="K642" s="56">
        <f t="shared" si="374"/>
        <v>20</v>
      </c>
      <c r="L642" s="57">
        <f t="shared" si="375"/>
        <v>25</v>
      </c>
      <c r="M642" s="58">
        <f t="shared" si="376"/>
        <v>1.4</v>
      </c>
      <c r="N642" s="38">
        <f t="shared" si="377"/>
        <v>3218</v>
      </c>
      <c r="O642" s="63">
        <f t="shared" si="378"/>
        <v>1172</v>
      </c>
      <c r="P642" s="64">
        <f t="shared" si="379"/>
        <v>0.26697038724373578</v>
      </c>
      <c r="Q642" s="36"/>
      <c r="R642" s="7"/>
      <c r="S642" s="117">
        <f t="shared" si="369"/>
        <v>1</v>
      </c>
      <c r="T642" s="118">
        <f t="shared" si="380"/>
        <v>9970291</v>
      </c>
      <c r="U642" s="151" t="s">
        <v>1289</v>
      </c>
      <c r="V642" s="152" t="s">
        <v>561</v>
      </c>
      <c r="W642" s="6">
        <v>159</v>
      </c>
      <c r="X642" s="7"/>
      <c r="Y642" s="302">
        <f t="shared" si="348"/>
        <v>4213</v>
      </c>
      <c r="Z642" s="302"/>
      <c r="AA642" s="169">
        <f t="shared" si="354"/>
        <v>1.02</v>
      </c>
      <c r="AB642" s="168">
        <f t="shared" si="349"/>
        <v>4.2012817469736508E-2</v>
      </c>
      <c r="AC642" s="209">
        <f t="shared" si="371"/>
        <v>4390</v>
      </c>
      <c r="AD642" s="151" t="s">
        <v>1289</v>
      </c>
      <c r="AE642" s="205" t="s">
        <v>561</v>
      </c>
      <c r="AF642" s="206">
        <v>172</v>
      </c>
      <c r="AG642" s="136">
        <f t="shared" si="381"/>
        <v>0.26</v>
      </c>
      <c r="AH642" s="168">
        <f t="shared" ref="AH642:AH675" si="382">AF642/W642-1</f>
        <v>8.1761006289308158E-2</v>
      </c>
      <c r="AI642" s="212">
        <f t="shared" ref="AI642:AI675" si="383">AC642/Y642-1</f>
        <v>4.2012817469736508E-2</v>
      </c>
      <c r="AJ642" s="212">
        <f t="shared" si="342"/>
        <v>-3.974818881957165E-2</v>
      </c>
    </row>
    <row r="643" spans="1:36" ht="12.95" customHeight="1" x14ac:dyDescent="0.2">
      <c r="A643" s="105">
        <v>0.1</v>
      </c>
      <c r="B643" s="106">
        <f t="shared" si="341"/>
        <v>5690</v>
      </c>
      <c r="C643" s="28">
        <v>9970292</v>
      </c>
      <c r="D643" s="113">
        <f t="shared" si="372"/>
        <v>5690</v>
      </c>
      <c r="E643" s="180"/>
      <c r="F643" s="193" t="s">
        <v>575</v>
      </c>
      <c r="G643" s="44" t="s">
        <v>561</v>
      </c>
      <c r="H643" s="60">
        <v>0.26</v>
      </c>
      <c r="I643" s="46">
        <v>190</v>
      </c>
      <c r="J643" s="53">
        <f t="shared" si="373"/>
        <v>12</v>
      </c>
      <c r="K643" s="56">
        <f t="shared" si="374"/>
        <v>20</v>
      </c>
      <c r="L643" s="57">
        <f t="shared" si="375"/>
        <v>25</v>
      </c>
      <c r="M643" s="58">
        <f t="shared" si="376"/>
        <v>1.9</v>
      </c>
      <c r="N643" s="38">
        <f t="shared" si="377"/>
        <v>4249</v>
      </c>
      <c r="O643" s="63">
        <f t="shared" si="378"/>
        <v>1441</v>
      </c>
      <c r="P643" s="64">
        <f t="shared" si="379"/>
        <v>0.25325131810193324</v>
      </c>
      <c r="Q643" s="36"/>
      <c r="S643" s="117">
        <f t="shared" si="369"/>
        <v>1</v>
      </c>
      <c r="T643" s="118">
        <f t="shared" si="380"/>
        <v>9970292</v>
      </c>
      <c r="U643" s="151" t="s">
        <v>1290</v>
      </c>
      <c r="V643" s="152" t="s">
        <v>561</v>
      </c>
      <c r="W643" s="6">
        <v>206</v>
      </c>
      <c r="Y643" s="302">
        <f t="shared" si="348"/>
        <v>5458</v>
      </c>
      <c r="Z643" s="302"/>
      <c r="AA643" s="169">
        <f t="shared" si="354"/>
        <v>1.02</v>
      </c>
      <c r="AB643" s="168">
        <f t="shared" si="349"/>
        <v>4.2506412605350041E-2</v>
      </c>
      <c r="AC643" s="209">
        <f t="shared" si="371"/>
        <v>5690</v>
      </c>
      <c r="AD643" s="151" t="s">
        <v>1290</v>
      </c>
      <c r="AE643" s="205" t="s">
        <v>561</v>
      </c>
      <c r="AF643" s="206">
        <v>222</v>
      </c>
      <c r="AG643" s="136">
        <f t="shared" si="381"/>
        <v>0.26</v>
      </c>
      <c r="AH643" s="168">
        <f t="shared" si="382"/>
        <v>7.7669902912621325E-2</v>
      </c>
      <c r="AI643" s="212">
        <f t="shared" si="383"/>
        <v>4.2506412605350041E-2</v>
      </c>
      <c r="AJ643" s="212">
        <f t="shared" si="342"/>
        <v>-3.5163490307271283E-2</v>
      </c>
    </row>
    <row r="644" spans="1:36" ht="12.95" customHeight="1" x14ac:dyDescent="0.2">
      <c r="A644" s="105">
        <v>0.1</v>
      </c>
      <c r="B644" s="106">
        <f t="shared" si="341"/>
        <v>4990</v>
      </c>
      <c r="C644" s="28">
        <v>9970293</v>
      </c>
      <c r="D644" s="113">
        <f t="shared" si="372"/>
        <v>4990</v>
      </c>
      <c r="E644" s="180"/>
      <c r="F644" s="193" t="s">
        <v>576</v>
      </c>
      <c r="G644" s="44" t="s">
        <v>561</v>
      </c>
      <c r="H644" s="60">
        <v>0.26</v>
      </c>
      <c r="I644" s="46">
        <v>165</v>
      </c>
      <c r="J644" s="53">
        <f t="shared" si="373"/>
        <v>12</v>
      </c>
      <c r="K644" s="56">
        <f t="shared" si="374"/>
        <v>20</v>
      </c>
      <c r="L644" s="57">
        <f t="shared" si="375"/>
        <v>25</v>
      </c>
      <c r="M644" s="58">
        <f t="shared" si="376"/>
        <v>1.65</v>
      </c>
      <c r="N644" s="38">
        <f t="shared" si="377"/>
        <v>3734</v>
      </c>
      <c r="O644" s="63">
        <f t="shared" si="378"/>
        <v>1256</v>
      </c>
      <c r="P644" s="64">
        <f t="shared" si="379"/>
        <v>0.25170340681362724</v>
      </c>
      <c r="Q644" s="36"/>
      <c r="S644" s="117">
        <f t="shared" si="369"/>
        <v>1</v>
      </c>
      <c r="T644" s="118">
        <f t="shared" si="380"/>
        <v>9970293</v>
      </c>
      <c r="U644" s="151" t="s">
        <v>1291</v>
      </c>
      <c r="V644" s="152" t="s">
        <v>561</v>
      </c>
      <c r="W644" s="6">
        <v>180</v>
      </c>
      <c r="Y644" s="302">
        <f t="shared" si="348"/>
        <v>4769</v>
      </c>
      <c r="Z644" s="302"/>
      <c r="AA644" s="169">
        <f t="shared" si="354"/>
        <v>1.02</v>
      </c>
      <c r="AB644" s="168">
        <f t="shared" si="349"/>
        <v>4.6340951981547418E-2</v>
      </c>
      <c r="AC644" s="209">
        <f t="shared" si="371"/>
        <v>4990</v>
      </c>
      <c r="AD644" s="151" t="s">
        <v>1291</v>
      </c>
      <c r="AE644" s="205" t="s">
        <v>561</v>
      </c>
      <c r="AF644" s="206">
        <v>194</v>
      </c>
      <c r="AG644" s="136">
        <f t="shared" si="381"/>
        <v>0.26</v>
      </c>
      <c r="AH644" s="168">
        <f t="shared" si="382"/>
        <v>7.7777777777777724E-2</v>
      </c>
      <c r="AI644" s="212">
        <f t="shared" si="383"/>
        <v>4.6340951981547418E-2</v>
      </c>
      <c r="AJ644" s="212">
        <f t="shared" si="342"/>
        <v>-3.1436825796230305E-2</v>
      </c>
    </row>
    <row r="645" spans="1:36" ht="12.95" customHeight="1" x14ac:dyDescent="0.2">
      <c r="A645" s="105">
        <v>0.1</v>
      </c>
      <c r="B645" s="106">
        <f t="shared" si="341"/>
        <v>2790</v>
      </c>
      <c r="C645" s="28">
        <v>9970296</v>
      </c>
      <c r="D645" s="113">
        <f t="shared" si="372"/>
        <v>2790</v>
      </c>
      <c r="E645" s="180"/>
      <c r="F645" s="193" t="s">
        <v>577</v>
      </c>
      <c r="G645" s="44" t="s">
        <v>561</v>
      </c>
      <c r="H645" s="60">
        <v>0.26</v>
      </c>
      <c r="I645" s="46">
        <v>93</v>
      </c>
      <c r="J645" s="53">
        <f t="shared" si="373"/>
        <v>12</v>
      </c>
      <c r="K645" s="56">
        <f t="shared" si="374"/>
        <v>20</v>
      </c>
      <c r="L645" s="57">
        <f t="shared" si="375"/>
        <v>25</v>
      </c>
      <c r="M645" s="58">
        <f t="shared" si="376"/>
        <v>0.93</v>
      </c>
      <c r="N645" s="38">
        <f t="shared" si="377"/>
        <v>2249</v>
      </c>
      <c r="O645" s="63">
        <f t="shared" si="378"/>
        <v>541</v>
      </c>
      <c r="P645" s="64">
        <f t="shared" si="379"/>
        <v>0.19390681003584229</v>
      </c>
      <c r="Q645" s="36"/>
      <c r="S645" s="117">
        <f t="shared" si="369"/>
        <v>3</v>
      </c>
      <c r="T645" s="118">
        <f t="shared" si="380"/>
        <v>9970296</v>
      </c>
      <c r="U645" s="151" t="s">
        <v>1292</v>
      </c>
      <c r="V645" s="152" t="s">
        <v>561</v>
      </c>
      <c r="W645" s="6">
        <v>101</v>
      </c>
      <c r="Y645" s="302">
        <f t="shared" si="348"/>
        <v>2676</v>
      </c>
      <c r="Z645" s="302"/>
      <c r="AA645" s="169">
        <f t="shared" si="354"/>
        <v>1.02</v>
      </c>
      <c r="AB645" s="168">
        <f t="shared" si="349"/>
        <v>4.2600896860986559E-2</v>
      </c>
      <c r="AC645" s="209">
        <f t="shared" si="371"/>
        <v>2790</v>
      </c>
      <c r="AD645" s="151" t="s">
        <v>1292</v>
      </c>
      <c r="AE645" s="205" t="s">
        <v>561</v>
      </c>
      <c r="AF645" s="206">
        <v>109</v>
      </c>
      <c r="AG645" s="136">
        <f t="shared" si="381"/>
        <v>0.26</v>
      </c>
      <c r="AH645" s="168">
        <f t="shared" si="382"/>
        <v>7.9207920792079278E-2</v>
      </c>
      <c r="AI645" s="212">
        <f t="shared" si="383"/>
        <v>4.2600896860986559E-2</v>
      </c>
      <c r="AJ645" s="212">
        <f t="shared" si="342"/>
        <v>-3.6607023931092719E-2</v>
      </c>
    </row>
    <row r="646" spans="1:36" ht="12.95" customHeight="1" x14ac:dyDescent="0.2">
      <c r="A646" s="105">
        <f t="shared" ref="A646:A653" si="384">IF(H641&lt;19%,0.05,0.1)</f>
        <v>0.1</v>
      </c>
      <c r="B646" s="106">
        <f t="shared" si="341"/>
        <v>1390</v>
      </c>
      <c r="C646" s="28">
        <v>9970300</v>
      </c>
      <c r="D646" s="113">
        <f t="shared" si="372"/>
        <v>1390</v>
      </c>
      <c r="E646" s="180"/>
      <c r="F646" s="193" t="s">
        <v>578</v>
      </c>
      <c r="G646" s="44" t="s">
        <v>561</v>
      </c>
      <c r="H646" s="60">
        <v>0.26</v>
      </c>
      <c r="I646" s="46">
        <v>41</v>
      </c>
      <c r="J646" s="53">
        <f t="shared" si="373"/>
        <v>12</v>
      </c>
      <c r="K646" s="56">
        <f t="shared" si="374"/>
        <v>20</v>
      </c>
      <c r="L646" s="57">
        <f t="shared" si="375"/>
        <v>25</v>
      </c>
      <c r="M646" s="58">
        <f t="shared" si="376"/>
        <v>0.41</v>
      </c>
      <c r="N646" s="38">
        <f t="shared" si="377"/>
        <v>1176</v>
      </c>
      <c r="O646" s="63">
        <f t="shared" si="378"/>
        <v>214</v>
      </c>
      <c r="P646" s="64">
        <f t="shared" si="379"/>
        <v>0.1539568345323741</v>
      </c>
      <c r="Q646" s="36"/>
      <c r="S646" s="117">
        <f t="shared" si="369"/>
        <v>4</v>
      </c>
      <c r="T646" s="118">
        <f t="shared" si="380"/>
        <v>9970300</v>
      </c>
      <c r="U646" s="151" t="s">
        <v>1293</v>
      </c>
      <c r="V646" s="152" t="s">
        <v>561</v>
      </c>
      <c r="W646" s="6">
        <v>46</v>
      </c>
      <c r="Y646" s="302">
        <f t="shared" si="348"/>
        <v>1218</v>
      </c>
      <c r="Z646" s="302"/>
      <c r="AA646" s="169">
        <v>1.05</v>
      </c>
      <c r="AB646" s="168">
        <f t="shared" si="349"/>
        <v>0.14121510673234816</v>
      </c>
      <c r="AC646" s="209">
        <f t="shared" si="371"/>
        <v>1390</v>
      </c>
      <c r="AD646" s="151" t="s">
        <v>1293</v>
      </c>
      <c r="AE646" s="205" t="s">
        <v>561</v>
      </c>
      <c r="AF646" s="206">
        <v>51</v>
      </c>
      <c r="AG646" s="136">
        <f t="shared" si="381"/>
        <v>0.26</v>
      </c>
      <c r="AH646" s="168">
        <f t="shared" si="382"/>
        <v>0.10869565217391308</v>
      </c>
      <c r="AI646" s="212">
        <f t="shared" si="383"/>
        <v>0.14121510673234816</v>
      </c>
      <c r="AJ646" s="212">
        <f t="shared" si="342"/>
        <v>3.2519454558435079E-2</v>
      </c>
    </row>
    <row r="647" spans="1:36" ht="12.95" customHeight="1" x14ac:dyDescent="0.2">
      <c r="A647" s="105">
        <f t="shared" si="384"/>
        <v>0.1</v>
      </c>
      <c r="B647" s="106">
        <f t="shared" si="341"/>
        <v>1390</v>
      </c>
      <c r="C647" s="28">
        <v>9970301</v>
      </c>
      <c r="D647" s="113">
        <f t="shared" si="372"/>
        <v>1390</v>
      </c>
      <c r="E647" s="180"/>
      <c r="F647" s="193" t="s">
        <v>579</v>
      </c>
      <c r="G647" s="44" t="s">
        <v>561</v>
      </c>
      <c r="H647" s="60">
        <v>0.26</v>
      </c>
      <c r="I647" s="46">
        <v>41</v>
      </c>
      <c r="J647" s="53">
        <f t="shared" si="373"/>
        <v>12</v>
      </c>
      <c r="K647" s="56">
        <f t="shared" si="374"/>
        <v>20</v>
      </c>
      <c r="L647" s="57">
        <f t="shared" si="375"/>
        <v>25</v>
      </c>
      <c r="M647" s="58">
        <f t="shared" si="376"/>
        <v>0.41</v>
      </c>
      <c r="N647" s="38">
        <f t="shared" si="377"/>
        <v>1176</v>
      </c>
      <c r="O647" s="63">
        <f t="shared" si="378"/>
        <v>214</v>
      </c>
      <c r="P647" s="64">
        <f t="shared" si="379"/>
        <v>0.1539568345323741</v>
      </c>
      <c r="Q647" s="36"/>
      <c r="S647" s="117">
        <f t="shared" si="369"/>
        <v>1</v>
      </c>
      <c r="T647" s="118">
        <f t="shared" si="380"/>
        <v>9970301</v>
      </c>
      <c r="U647" s="151" t="s">
        <v>1294</v>
      </c>
      <c r="V647" s="152" t="s">
        <v>561</v>
      </c>
      <c r="W647" s="6">
        <v>46</v>
      </c>
      <c r="Y647" s="302">
        <f t="shared" si="348"/>
        <v>1218</v>
      </c>
      <c r="Z647" s="302"/>
      <c r="AA647" s="169">
        <f t="shared" si="354"/>
        <v>1.05</v>
      </c>
      <c r="AB647" s="168">
        <f t="shared" si="349"/>
        <v>0.14121510673234816</v>
      </c>
      <c r="AC647" s="209">
        <f t="shared" si="371"/>
        <v>1390</v>
      </c>
      <c r="AD647" s="151" t="s">
        <v>1294</v>
      </c>
      <c r="AE647" s="205" t="s">
        <v>561</v>
      </c>
      <c r="AF647" s="206">
        <v>51</v>
      </c>
      <c r="AG647" s="136">
        <f t="shared" si="381"/>
        <v>0.26</v>
      </c>
      <c r="AH647" s="168">
        <f t="shared" si="382"/>
        <v>0.10869565217391308</v>
      </c>
      <c r="AI647" s="212">
        <f t="shared" si="383"/>
        <v>0.14121510673234816</v>
      </c>
      <c r="AJ647" s="212">
        <f t="shared" si="342"/>
        <v>3.2519454558435079E-2</v>
      </c>
    </row>
    <row r="648" spans="1:36" ht="12.95" customHeight="1" x14ac:dyDescent="0.2">
      <c r="A648" s="105">
        <f t="shared" si="384"/>
        <v>0.1</v>
      </c>
      <c r="B648" s="106">
        <f t="shared" si="341"/>
        <v>1390</v>
      </c>
      <c r="C648" s="28">
        <v>9970303</v>
      </c>
      <c r="D648" s="113">
        <f t="shared" si="372"/>
        <v>1390</v>
      </c>
      <c r="E648" s="180"/>
      <c r="F648" s="193" t="s">
        <v>580</v>
      </c>
      <c r="G648" s="44" t="s">
        <v>561</v>
      </c>
      <c r="H648" s="60">
        <v>0.26</v>
      </c>
      <c r="I648" s="46">
        <v>41</v>
      </c>
      <c r="J648" s="53">
        <f t="shared" si="373"/>
        <v>12</v>
      </c>
      <c r="K648" s="56">
        <f t="shared" si="374"/>
        <v>20</v>
      </c>
      <c r="L648" s="57">
        <f t="shared" si="375"/>
        <v>25</v>
      </c>
      <c r="M648" s="58">
        <f t="shared" si="376"/>
        <v>0.41</v>
      </c>
      <c r="N648" s="38">
        <f t="shared" si="377"/>
        <v>1176</v>
      </c>
      <c r="O648" s="63">
        <f t="shared" si="378"/>
        <v>214</v>
      </c>
      <c r="P648" s="64">
        <f t="shared" si="379"/>
        <v>0.1539568345323741</v>
      </c>
      <c r="Q648" s="36"/>
      <c r="S648" s="117">
        <f t="shared" si="369"/>
        <v>2</v>
      </c>
      <c r="T648" s="118">
        <f t="shared" si="380"/>
        <v>9970303</v>
      </c>
      <c r="U648" s="151" t="s">
        <v>1295</v>
      </c>
      <c r="V648" s="152" t="s">
        <v>561</v>
      </c>
      <c r="W648" s="6">
        <v>46</v>
      </c>
      <c r="Y648" s="302">
        <f t="shared" si="348"/>
        <v>1218</v>
      </c>
      <c r="Z648" s="302"/>
      <c r="AA648" s="169">
        <f t="shared" si="354"/>
        <v>1.05</v>
      </c>
      <c r="AB648" s="168">
        <f t="shared" si="349"/>
        <v>0.14121510673234816</v>
      </c>
      <c r="AC648" s="209">
        <f t="shared" si="371"/>
        <v>1390</v>
      </c>
      <c r="AD648" s="151" t="s">
        <v>1295</v>
      </c>
      <c r="AE648" s="205" t="s">
        <v>561</v>
      </c>
      <c r="AF648" s="206">
        <v>51</v>
      </c>
      <c r="AG648" s="136">
        <f t="shared" si="381"/>
        <v>0.26</v>
      </c>
      <c r="AH648" s="168">
        <f t="shared" si="382"/>
        <v>0.10869565217391308</v>
      </c>
      <c r="AI648" s="212">
        <f t="shared" si="383"/>
        <v>0.14121510673234816</v>
      </c>
      <c r="AJ648" s="212">
        <f t="shared" si="342"/>
        <v>3.2519454558435079E-2</v>
      </c>
    </row>
    <row r="649" spans="1:36" ht="12.95" customHeight="1" x14ac:dyDescent="0.2">
      <c r="A649" s="105">
        <f t="shared" si="384"/>
        <v>0.1</v>
      </c>
      <c r="B649" s="106">
        <f t="shared" si="341"/>
        <v>2190</v>
      </c>
      <c r="C649" s="28">
        <v>9970320</v>
      </c>
      <c r="D649" s="113">
        <f t="shared" si="372"/>
        <v>2190</v>
      </c>
      <c r="E649" s="180"/>
      <c r="F649" s="193" t="s">
        <v>581</v>
      </c>
      <c r="G649" s="44" t="s">
        <v>561</v>
      </c>
      <c r="H649" s="60">
        <v>0.26</v>
      </c>
      <c r="I649" s="46">
        <v>71</v>
      </c>
      <c r="J649" s="53">
        <f t="shared" si="373"/>
        <v>12</v>
      </c>
      <c r="K649" s="56">
        <f t="shared" si="374"/>
        <v>20</v>
      </c>
      <c r="L649" s="57">
        <f t="shared" si="375"/>
        <v>25</v>
      </c>
      <c r="M649" s="58">
        <f t="shared" si="376"/>
        <v>0.71</v>
      </c>
      <c r="N649" s="38">
        <f t="shared" si="377"/>
        <v>1795</v>
      </c>
      <c r="O649" s="63">
        <f t="shared" si="378"/>
        <v>395</v>
      </c>
      <c r="P649" s="64">
        <f t="shared" si="379"/>
        <v>0.18036529680365296</v>
      </c>
      <c r="Q649" s="36"/>
      <c r="R649" s="7"/>
      <c r="S649" s="117">
        <f t="shared" si="369"/>
        <v>17</v>
      </c>
      <c r="T649" s="118">
        <f t="shared" si="380"/>
        <v>9970320</v>
      </c>
      <c r="U649" s="151" t="s">
        <v>1296</v>
      </c>
      <c r="V649" s="152" t="s">
        <v>561</v>
      </c>
      <c r="W649" s="6">
        <v>79</v>
      </c>
      <c r="X649" s="7"/>
      <c r="Y649" s="302">
        <f t="shared" si="348"/>
        <v>2093</v>
      </c>
      <c r="Z649" s="302"/>
      <c r="AA649" s="169">
        <v>1.05</v>
      </c>
      <c r="AB649" s="168">
        <f t="shared" si="349"/>
        <v>4.6344959388437745E-2</v>
      </c>
      <c r="AC649" s="209">
        <f t="shared" si="371"/>
        <v>2190</v>
      </c>
      <c r="AD649" s="151" t="s">
        <v>1296</v>
      </c>
      <c r="AE649" s="205" t="s">
        <v>561</v>
      </c>
      <c r="AF649" s="206">
        <v>85</v>
      </c>
      <c r="AG649" s="136">
        <f t="shared" si="381"/>
        <v>0.26</v>
      </c>
      <c r="AH649" s="168">
        <f t="shared" si="382"/>
        <v>7.5949367088607556E-2</v>
      </c>
      <c r="AI649" s="212">
        <f t="shared" si="383"/>
        <v>4.6344959388437745E-2</v>
      </c>
      <c r="AJ649" s="212">
        <f t="shared" si="342"/>
        <v>-2.960440770016981E-2</v>
      </c>
    </row>
    <row r="650" spans="1:36" ht="12.95" customHeight="1" x14ac:dyDescent="0.2">
      <c r="A650" s="105">
        <f t="shared" si="384"/>
        <v>0.1</v>
      </c>
      <c r="B650" s="106">
        <f t="shared" si="341"/>
        <v>2190</v>
      </c>
      <c r="C650" s="28">
        <v>9970321</v>
      </c>
      <c r="D650" s="113">
        <f t="shared" si="372"/>
        <v>2190</v>
      </c>
      <c r="E650" s="180"/>
      <c r="F650" s="193" t="s">
        <v>582</v>
      </c>
      <c r="G650" s="44" t="s">
        <v>561</v>
      </c>
      <c r="H650" s="60">
        <v>0.26</v>
      </c>
      <c r="I650" s="46">
        <v>71</v>
      </c>
      <c r="J650" s="53">
        <f t="shared" si="373"/>
        <v>12</v>
      </c>
      <c r="K650" s="56">
        <f t="shared" si="374"/>
        <v>20</v>
      </c>
      <c r="L650" s="57">
        <f t="shared" si="375"/>
        <v>25</v>
      </c>
      <c r="M650" s="58">
        <f t="shared" si="376"/>
        <v>0.71</v>
      </c>
      <c r="N650" s="38">
        <f t="shared" si="377"/>
        <v>1795</v>
      </c>
      <c r="O650" s="63">
        <f t="shared" si="378"/>
        <v>395</v>
      </c>
      <c r="P650" s="64">
        <f t="shared" si="379"/>
        <v>0.18036529680365296</v>
      </c>
      <c r="Q650" s="36"/>
      <c r="R650" s="7"/>
      <c r="S650" s="117">
        <f t="shared" si="369"/>
        <v>1</v>
      </c>
      <c r="T650" s="118">
        <f t="shared" si="380"/>
        <v>9970321</v>
      </c>
      <c r="U650" s="151" t="s">
        <v>1297</v>
      </c>
      <c r="V650" s="152" t="s">
        <v>561</v>
      </c>
      <c r="W650" s="6">
        <v>79</v>
      </c>
      <c r="X650" s="7"/>
      <c r="Y650" s="302">
        <f t="shared" si="348"/>
        <v>2093</v>
      </c>
      <c r="Z650" s="302"/>
      <c r="AA650" s="169">
        <f t="shared" si="354"/>
        <v>1.05</v>
      </c>
      <c r="AB650" s="168">
        <f t="shared" si="349"/>
        <v>4.6344959388437745E-2</v>
      </c>
      <c r="AC650" s="209">
        <f t="shared" si="371"/>
        <v>2190</v>
      </c>
      <c r="AD650" s="151" t="s">
        <v>1297</v>
      </c>
      <c r="AE650" s="205" t="s">
        <v>561</v>
      </c>
      <c r="AF650" s="206">
        <v>85</v>
      </c>
      <c r="AG650" s="136">
        <f t="shared" si="381"/>
        <v>0.26</v>
      </c>
      <c r="AH650" s="168">
        <f t="shared" si="382"/>
        <v>7.5949367088607556E-2</v>
      </c>
      <c r="AI650" s="212">
        <f t="shared" si="383"/>
        <v>4.6344959388437745E-2</v>
      </c>
      <c r="AJ650" s="212">
        <f t="shared" si="342"/>
        <v>-2.960440770016981E-2</v>
      </c>
    </row>
    <row r="651" spans="1:36" ht="12.95" customHeight="1" x14ac:dyDescent="0.2">
      <c r="A651" s="105">
        <f t="shared" si="384"/>
        <v>0.1</v>
      </c>
      <c r="B651" s="106">
        <f t="shared" ref="B651:B675" si="385">AC651</f>
        <v>2190</v>
      </c>
      <c r="C651" s="28">
        <v>9970322</v>
      </c>
      <c r="D651" s="113">
        <f t="shared" si="372"/>
        <v>2190</v>
      </c>
      <c r="E651" s="180"/>
      <c r="F651" s="193" t="s">
        <v>583</v>
      </c>
      <c r="G651" s="44" t="s">
        <v>561</v>
      </c>
      <c r="H651" s="60">
        <v>0.26</v>
      </c>
      <c r="I651" s="46">
        <v>71</v>
      </c>
      <c r="J651" s="53">
        <f t="shared" si="373"/>
        <v>12</v>
      </c>
      <c r="K651" s="56">
        <f t="shared" si="374"/>
        <v>20</v>
      </c>
      <c r="L651" s="57">
        <f t="shared" si="375"/>
        <v>25</v>
      </c>
      <c r="M651" s="58">
        <f t="shared" si="376"/>
        <v>0.71</v>
      </c>
      <c r="N651" s="38">
        <f t="shared" si="377"/>
        <v>1795</v>
      </c>
      <c r="O651" s="63">
        <f t="shared" si="378"/>
        <v>395</v>
      </c>
      <c r="P651" s="64">
        <f t="shared" si="379"/>
        <v>0.18036529680365296</v>
      </c>
      <c r="Q651" s="36"/>
      <c r="R651" s="7"/>
      <c r="S651" s="117">
        <f t="shared" si="369"/>
        <v>1</v>
      </c>
      <c r="T651" s="118">
        <f t="shared" si="380"/>
        <v>9970322</v>
      </c>
      <c r="U651" s="151" t="s">
        <v>1298</v>
      </c>
      <c r="V651" s="152" t="s">
        <v>561</v>
      </c>
      <c r="W651" s="6">
        <v>79</v>
      </c>
      <c r="X651" s="7"/>
      <c r="Y651" s="302">
        <f t="shared" si="348"/>
        <v>2093</v>
      </c>
      <c r="Z651" s="302"/>
      <c r="AA651" s="169">
        <f t="shared" si="354"/>
        <v>1.05</v>
      </c>
      <c r="AB651" s="168">
        <f t="shared" si="349"/>
        <v>4.6344959388437745E-2</v>
      </c>
      <c r="AC651" s="209">
        <f t="shared" si="371"/>
        <v>2190</v>
      </c>
      <c r="AD651" s="151" t="s">
        <v>1298</v>
      </c>
      <c r="AE651" s="205" t="s">
        <v>561</v>
      </c>
      <c r="AF651" s="206">
        <v>85</v>
      </c>
      <c r="AG651" s="136">
        <f t="shared" si="381"/>
        <v>0.26</v>
      </c>
      <c r="AH651" s="168">
        <f t="shared" si="382"/>
        <v>7.5949367088607556E-2</v>
      </c>
      <c r="AI651" s="212">
        <f t="shared" si="383"/>
        <v>4.6344959388437745E-2</v>
      </c>
      <c r="AJ651" s="212">
        <f t="shared" ref="AJ651:AJ675" si="386">AI651-AH651</f>
        <v>-2.960440770016981E-2</v>
      </c>
    </row>
    <row r="652" spans="1:36" ht="12.95" customHeight="1" x14ac:dyDescent="0.2">
      <c r="A652" s="105">
        <f t="shared" si="384"/>
        <v>0.1</v>
      </c>
      <c r="B652" s="106">
        <f t="shared" si="385"/>
        <v>2190</v>
      </c>
      <c r="C652" s="28">
        <v>9970323</v>
      </c>
      <c r="D652" s="113">
        <f t="shared" si="372"/>
        <v>2190</v>
      </c>
      <c r="E652" s="180"/>
      <c r="F652" s="193" t="s">
        <v>584</v>
      </c>
      <c r="G652" s="44" t="s">
        <v>561</v>
      </c>
      <c r="H652" s="60">
        <v>0.26</v>
      </c>
      <c r="I652" s="46">
        <v>71</v>
      </c>
      <c r="J652" s="53">
        <f t="shared" si="373"/>
        <v>12</v>
      </c>
      <c r="K652" s="56">
        <f t="shared" si="374"/>
        <v>20</v>
      </c>
      <c r="L652" s="57">
        <f t="shared" si="375"/>
        <v>25</v>
      </c>
      <c r="M652" s="58">
        <f t="shared" si="376"/>
        <v>0.71</v>
      </c>
      <c r="N652" s="38">
        <f t="shared" si="377"/>
        <v>1795</v>
      </c>
      <c r="O652" s="63">
        <f t="shared" si="378"/>
        <v>395</v>
      </c>
      <c r="P652" s="64">
        <f t="shared" si="379"/>
        <v>0.18036529680365296</v>
      </c>
      <c r="Q652" s="36"/>
      <c r="R652" s="7"/>
      <c r="S652" s="117">
        <f t="shared" si="369"/>
        <v>1</v>
      </c>
      <c r="T652" s="118">
        <f t="shared" si="380"/>
        <v>9970323</v>
      </c>
      <c r="U652" s="151" t="s">
        <v>1299</v>
      </c>
      <c r="V652" s="152" t="s">
        <v>561</v>
      </c>
      <c r="W652" s="6">
        <v>79</v>
      </c>
      <c r="X652" s="7"/>
      <c r="Y652" s="302">
        <f t="shared" si="348"/>
        <v>2093</v>
      </c>
      <c r="Z652" s="302"/>
      <c r="AA652" s="169">
        <f t="shared" si="354"/>
        <v>1.05</v>
      </c>
      <c r="AB652" s="168">
        <f t="shared" si="349"/>
        <v>4.6344959388437745E-2</v>
      </c>
      <c r="AC652" s="209">
        <f t="shared" si="371"/>
        <v>2190</v>
      </c>
      <c r="AD652" s="151" t="s">
        <v>1299</v>
      </c>
      <c r="AE652" s="205" t="s">
        <v>561</v>
      </c>
      <c r="AF652" s="206">
        <v>85</v>
      </c>
      <c r="AG652" s="136">
        <f t="shared" si="381"/>
        <v>0.26</v>
      </c>
      <c r="AH652" s="168">
        <f t="shared" si="382"/>
        <v>7.5949367088607556E-2</v>
      </c>
      <c r="AI652" s="212">
        <f t="shared" si="383"/>
        <v>4.6344959388437745E-2</v>
      </c>
      <c r="AJ652" s="212">
        <f t="shared" si="386"/>
        <v>-2.960440770016981E-2</v>
      </c>
    </row>
    <row r="653" spans="1:36" ht="12.95" customHeight="1" x14ac:dyDescent="0.2">
      <c r="A653" s="105">
        <f t="shared" si="384"/>
        <v>0.1</v>
      </c>
      <c r="B653" s="106">
        <f t="shared" si="385"/>
        <v>2490</v>
      </c>
      <c r="C653" s="28">
        <v>9970331</v>
      </c>
      <c r="D653" s="113">
        <f t="shared" si="372"/>
        <v>2490</v>
      </c>
      <c r="E653" s="180"/>
      <c r="F653" s="193" t="s">
        <v>686</v>
      </c>
      <c r="G653" s="44" t="s">
        <v>561</v>
      </c>
      <c r="H653" s="60">
        <v>0.26</v>
      </c>
      <c r="I653" s="46">
        <v>78</v>
      </c>
      <c r="J653" s="53">
        <f t="shared" si="373"/>
        <v>12</v>
      </c>
      <c r="K653" s="56">
        <f t="shared" si="374"/>
        <v>20</v>
      </c>
      <c r="L653" s="57">
        <f t="shared" si="375"/>
        <v>25</v>
      </c>
      <c r="M653" s="58">
        <f t="shared" si="376"/>
        <v>0.78</v>
      </c>
      <c r="N653" s="38">
        <f t="shared" si="377"/>
        <v>1939</v>
      </c>
      <c r="O653" s="63">
        <f t="shared" si="378"/>
        <v>551</v>
      </c>
      <c r="P653" s="64">
        <f t="shared" si="379"/>
        <v>0.22128514056224899</v>
      </c>
      <c r="Q653" s="36"/>
      <c r="R653" s="7"/>
      <c r="S653" s="117">
        <f t="shared" si="369"/>
        <v>8</v>
      </c>
      <c r="T653" s="118">
        <f t="shared" si="380"/>
        <v>9970331</v>
      </c>
      <c r="U653" s="151" t="s">
        <v>1300</v>
      </c>
      <c r="V653" s="152" t="s">
        <v>561</v>
      </c>
      <c r="W653" s="6">
        <v>88</v>
      </c>
      <c r="X653" s="7"/>
      <c r="Y653" s="302">
        <f t="shared" si="348"/>
        <v>2331</v>
      </c>
      <c r="Z653" s="302"/>
      <c r="AA653" s="169">
        <f t="shared" si="354"/>
        <v>1.05</v>
      </c>
      <c r="AB653" s="168">
        <f t="shared" si="349"/>
        <v>6.8211068211068149E-2</v>
      </c>
      <c r="AC653" s="209">
        <f t="shared" si="371"/>
        <v>2490</v>
      </c>
      <c r="AD653" s="151" t="s">
        <v>1300</v>
      </c>
      <c r="AE653" s="205" t="s">
        <v>561</v>
      </c>
      <c r="AF653" s="206">
        <v>96</v>
      </c>
      <c r="AG653" s="136">
        <f t="shared" si="381"/>
        <v>0.26</v>
      </c>
      <c r="AH653" s="168">
        <f t="shared" si="382"/>
        <v>9.0909090909090828E-2</v>
      </c>
      <c r="AI653" s="212">
        <f t="shared" si="383"/>
        <v>6.8211068211068149E-2</v>
      </c>
      <c r="AJ653" s="212">
        <f t="shared" si="386"/>
        <v>-2.269802269802268E-2</v>
      </c>
    </row>
    <row r="654" spans="1:36" ht="12.95" customHeight="1" x14ac:dyDescent="0.2">
      <c r="A654" s="105">
        <f>IF(H650&lt;19%,0.05,0.1)</f>
        <v>0.1</v>
      </c>
      <c r="B654" s="106">
        <f t="shared" si="385"/>
        <v>16000</v>
      </c>
      <c r="C654" s="28">
        <v>9970337</v>
      </c>
      <c r="D654" s="108">
        <f t="shared" ref="D654" si="387">CEILING(IF(B654&lt;10000,B654,B654*0.98),100)-100</f>
        <v>15600</v>
      </c>
      <c r="E654" s="180"/>
      <c r="F654" s="193" t="s">
        <v>657</v>
      </c>
      <c r="G654" s="44" t="s">
        <v>561</v>
      </c>
      <c r="H654" s="60">
        <v>0.26</v>
      </c>
      <c r="I654" s="46">
        <v>530</v>
      </c>
      <c r="J654" s="53">
        <f t="shared" si="373"/>
        <v>12</v>
      </c>
      <c r="K654" s="56">
        <f t="shared" si="374"/>
        <v>20</v>
      </c>
      <c r="L654" s="57">
        <f t="shared" si="375"/>
        <v>25</v>
      </c>
      <c r="M654" s="58">
        <f t="shared" si="376"/>
        <v>5.3</v>
      </c>
      <c r="N654" s="38">
        <f t="shared" si="377"/>
        <v>11262</v>
      </c>
      <c r="O654" s="63">
        <f t="shared" si="378"/>
        <v>4738</v>
      </c>
      <c r="P654" s="64">
        <f t="shared" si="379"/>
        <v>0.29612500000000003</v>
      </c>
      <c r="Q654" s="36"/>
      <c r="R654" s="7"/>
      <c r="S654" s="117">
        <f t="shared" si="369"/>
        <v>6</v>
      </c>
      <c r="T654" s="118">
        <f t="shared" si="380"/>
        <v>9970337</v>
      </c>
      <c r="U654" s="151" t="s">
        <v>1301</v>
      </c>
      <c r="V654" s="152" t="s">
        <v>561</v>
      </c>
      <c r="W654" s="6">
        <v>575</v>
      </c>
      <c r="X654" s="7"/>
      <c r="Y654" s="302">
        <f t="shared" si="348"/>
        <v>15237</v>
      </c>
      <c r="Z654" s="302"/>
      <c r="AA654" s="169">
        <f t="shared" si="354"/>
        <v>1.05</v>
      </c>
      <c r="AB654" s="168">
        <f t="shared" si="349"/>
        <v>5.0075474174706258E-2</v>
      </c>
      <c r="AC654" s="209">
        <f>CEILING((AF654*$AD$9),100)+200</f>
        <v>16000</v>
      </c>
      <c r="AD654" s="151" t="s">
        <v>1301</v>
      </c>
      <c r="AE654" s="205" t="s">
        <v>561</v>
      </c>
      <c r="AF654" s="206">
        <v>619</v>
      </c>
      <c r="AG654" s="136">
        <f t="shared" ref="AG654:AG675" si="388">AG653</f>
        <v>0.26</v>
      </c>
      <c r="AH654" s="168">
        <f t="shared" si="382"/>
        <v>7.6521739130434696E-2</v>
      </c>
      <c r="AI654" s="212">
        <f t="shared" si="383"/>
        <v>5.0075474174706258E-2</v>
      </c>
      <c r="AJ654" s="212">
        <f t="shared" si="386"/>
        <v>-2.6446264955728438E-2</v>
      </c>
    </row>
    <row r="655" spans="1:36" ht="12.95" customHeight="1" x14ac:dyDescent="0.2">
      <c r="A655" s="105">
        <f>IF(H651&lt;19%,0.05,0.1)</f>
        <v>0.1</v>
      </c>
      <c r="B655" s="106">
        <f t="shared" si="385"/>
        <v>1000</v>
      </c>
      <c r="C655" s="28">
        <v>9970420</v>
      </c>
      <c r="D655" s="113">
        <f t="shared" ref="D655:D658" si="389">B655</f>
        <v>1000</v>
      </c>
      <c r="E655" s="229"/>
      <c r="F655" s="184" t="s">
        <v>730</v>
      </c>
      <c r="G655" s="44" t="s">
        <v>561</v>
      </c>
      <c r="H655" s="60">
        <v>0.26</v>
      </c>
      <c r="I655" s="46">
        <v>29</v>
      </c>
      <c r="J655" s="53">
        <f t="shared" si="373"/>
        <v>12</v>
      </c>
      <c r="K655" s="56">
        <f t="shared" si="374"/>
        <v>20</v>
      </c>
      <c r="L655" s="57">
        <f t="shared" si="375"/>
        <v>25</v>
      </c>
      <c r="M655" s="58">
        <f t="shared" si="376"/>
        <v>0.28999999999999998</v>
      </c>
      <c r="N655" s="38">
        <f t="shared" si="377"/>
        <v>929</v>
      </c>
      <c r="O655" s="63">
        <f t="shared" si="378"/>
        <v>71</v>
      </c>
      <c r="P655" s="64">
        <f t="shared" si="379"/>
        <v>7.0999999999999994E-2</v>
      </c>
      <c r="Q655" s="36"/>
      <c r="R655" s="7"/>
      <c r="S655" s="117">
        <f t="shared" si="369"/>
        <v>83</v>
      </c>
      <c r="T655" s="118">
        <f t="shared" si="380"/>
        <v>9970420</v>
      </c>
      <c r="U655" s="151" t="s">
        <v>1302</v>
      </c>
      <c r="V655" s="152" t="s">
        <v>561</v>
      </c>
      <c r="W655" s="6">
        <v>32</v>
      </c>
      <c r="X655" s="7"/>
      <c r="Y655" s="302">
        <f t="shared" si="348"/>
        <v>847</v>
      </c>
      <c r="Z655" s="302"/>
      <c r="AA655" s="169">
        <v>1.2</v>
      </c>
      <c r="AB655" s="168">
        <f t="shared" si="349"/>
        <v>0.18063754427390788</v>
      </c>
      <c r="AC655" s="209">
        <f>CEILING((AF655*$AD$9),100)+100</f>
        <v>1000</v>
      </c>
      <c r="AD655" s="151" t="s">
        <v>1302</v>
      </c>
      <c r="AE655" s="205" t="s">
        <v>561</v>
      </c>
      <c r="AF655" s="206">
        <v>34</v>
      </c>
      <c r="AG655" s="136">
        <f t="shared" si="388"/>
        <v>0.26</v>
      </c>
      <c r="AH655" s="168">
        <f t="shared" si="382"/>
        <v>6.25E-2</v>
      </c>
      <c r="AI655" s="212">
        <f t="shared" si="383"/>
        <v>0.18063754427390788</v>
      </c>
      <c r="AJ655" s="212">
        <f t="shared" si="386"/>
        <v>0.11813754427390788</v>
      </c>
    </row>
    <row r="656" spans="1:36" ht="12.95" customHeight="1" x14ac:dyDescent="0.2">
      <c r="A656" s="105">
        <f>IF(H652&lt;19%,0.05,0.1)</f>
        <v>0.1</v>
      </c>
      <c r="B656" s="106">
        <f t="shared" si="385"/>
        <v>7390</v>
      </c>
      <c r="C656" s="28">
        <v>9970502</v>
      </c>
      <c r="D656" s="113">
        <f t="shared" si="389"/>
        <v>7390</v>
      </c>
      <c r="E656" s="180"/>
      <c r="F656" s="193" t="s">
        <v>585</v>
      </c>
      <c r="G656" s="44" t="s">
        <v>561</v>
      </c>
      <c r="H656" s="60">
        <v>0.26</v>
      </c>
      <c r="I656" s="46">
        <v>250</v>
      </c>
      <c r="J656" s="53">
        <f t="shared" si="373"/>
        <v>12</v>
      </c>
      <c r="K656" s="56">
        <f t="shared" si="374"/>
        <v>20</v>
      </c>
      <c r="L656" s="57">
        <f t="shared" si="375"/>
        <v>25</v>
      </c>
      <c r="M656" s="58">
        <f t="shared" si="376"/>
        <v>2.5</v>
      </c>
      <c r="N656" s="38">
        <f t="shared" si="377"/>
        <v>5487</v>
      </c>
      <c r="O656" s="63">
        <f t="shared" si="378"/>
        <v>1903</v>
      </c>
      <c r="P656" s="64">
        <f t="shared" si="379"/>
        <v>0.257510148849797</v>
      </c>
      <c r="Q656" s="36"/>
      <c r="R656" s="7"/>
      <c r="S656" s="117">
        <f t="shared" si="369"/>
        <v>82</v>
      </c>
      <c r="T656" s="118">
        <f t="shared" si="380"/>
        <v>9970502</v>
      </c>
      <c r="U656" s="151" t="s">
        <v>1303</v>
      </c>
      <c r="V656" s="152" t="s">
        <v>561</v>
      </c>
      <c r="W656" s="6">
        <v>268</v>
      </c>
      <c r="X656" s="7"/>
      <c r="Y656" s="302">
        <f t="shared" si="348"/>
        <v>7101</v>
      </c>
      <c r="Z656" s="302"/>
      <c r="AA656" s="169">
        <v>1.02</v>
      </c>
      <c r="AB656" s="168">
        <f t="shared" si="349"/>
        <v>4.0698493169976091E-2</v>
      </c>
      <c r="AC656" s="209">
        <f t="shared" ref="AC656:AC667" si="390">CEILING((AF656*$AD$9),100)-10</f>
        <v>7390</v>
      </c>
      <c r="AD656" s="151" t="s">
        <v>1303</v>
      </c>
      <c r="AE656" s="205" t="s">
        <v>561</v>
      </c>
      <c r="AF656" s="206">
        <v>289</v>
      </c>
      <c r="AG656" s="136">
        <f t="shared" si="388"/>
        <v>0.26</v>
      </c>
      <c r="AH656" s="168">
        <f t="shared" si="382"/>
        <v>7.835820895522394E-2</v>
      </c>
      <c r="AI656" s="212">
        <f t="shared" si="383"/>
        <v>4.0698493169976091E-2</v>
      </c>
      <c r="AJ656" s="212">
        <f t="shared" si="386"/>
        <v>-3.7659715785247849E-2</v>
      </c>
    </row>
    <row r="657" spans="1:36" ht="12.95" customHeight="1" x14ac:dyDescent="0.2">
      <c r="A657" s="105">
        <f>IF(H653&lt;19%,0.05,0.1)</f>
        <v>0.1</v>
      </c>
      <c r="B657" s="106">
        <f t="shared" si="385"/>
        <v>7100</v>
      </c>
      <c r="C657" s="28">
        <v>9970503</v>
      </c>
      <c r="D657" s="113">
        <f t="shared" si="389"/>
        <v>7100</v>
      </c>
      <c r="E657" s="180"/>
      <c r="F657" s="193" t="s">
        <v>586</v>
      </c>
      <c r="G657" s="44" t="s">
        <v>561</v>
      </c>
      <c r="H657" s="60">
        <v>0.26</v>
      </c>
      <c r="I657" s="46">
        <v>240</v>
      </c>
      <c r="J657" s="53">
        <f t="shared" si="373"/>
        <v>12</v>
      </c>
      <c r="K657" s="56">
        <f t="shared" si="374"/>
        <v>20</v>
      </c>
      <c r="L657" s="57">
        <f t="shared" si="375"/>
        <v>25</v>
      </c>
      <c r="M657" s="58">
        <f t="shared" si="376"/>
        <v>2.4</v>
      </c>
      <c r="N657" s="38">
        <f t="shared" si="377"/>
        <v>5280</v>
      </c>
      <c r="O657" s="63">
        <f t="shared" si="378"/>
        <v>1820</v>
      </c>
      <c r="P657" s="64">
        <f t="shared" si="379"/>
        <v>0.25633802816901408</v>
      </c>
      <c r="Q657" s="36"/>
      <c r="R657" s="7"/>
      <c r="S657" s="117">
        <f t="shared" si="369"/>
        <v>1</v>
      </c>
      <c r="T657" s="118">
        <f t="shared" si="380"/>
        <v>9970503</v>
      </c>
      <c r="U657" s="151" t="s">
        <v>1304</v>
      </c>
      <c r="V657" s="152" t="s">
        <v>561</v>
      </c>
      <c r="W657" s="6">
        <v>258</v>
      </c>
      <c r="X657" s="7"/>
      <c r="Y657" s="302">
        <f t="shared" si="348"/>
        <v>6836</v>
      </c>
      <c r="Z657" s="302"/>
      <c r="AA657" s="169">
        <f t="shared" si="354"/>
        <v>1.02</v>
      </c>
      <c r="AB657" s="168">
        <f t="shared" si="349"/>
        <v>3.8619075482738463E-2</v>
      </c>
      <c r="AC657" s="209">
        <f>CEILING((AF657*$AD$9),100)-0</f>
        <v>7100</v>
      </c>
      <c r="AD657" s="151" t="s">
        <v>1304</v>
      </c>
      <c r="AE657" s="205" t="s">
        <v>561</v>
      </c>
      <c r="AF657" s="206">
        <v>278</v>
      </c>
      <c r="AG657" s="136">
        <f t="shared" si="388"/>
        <v>0.26</v>
      </c>
      <c r="AH657" s="168">
        <f t="shared" si="382"/>
        <v>7.7519379844961156E-2</v>
      </c>
      <c r="AI657" s="212">
        <f t="shared" si="383"/>
        <v>3.8619075482738463E-2</v>
      </c>
      <c r="AJ657" s="212">
        <f t="shared" si="386"/>
        <v>-3.8900304362222693E-2</v>
      </c>
    </row>
    <row r="658" spans="1:36" ht="12.95" customHeight="1" thickBot="1" x14ac:dyDescent="0.25">
      <c r="A658" s="121">
        <v>0.1</v>
      </c>
      <c r="B658" s="106">
        <f t="shared" si="385"/>
        <v>7990</v>
      </c>
      <c r="C658" s="28">
        <v>9970506</v>
      </c>
      <c r="D658" s="113">
        <f t="shared" si="389"/>
        <v>7990</v>
      </c>
      <c r="E658" s="180"/>
      <c r="F658" s="193" t="s">
        <v>658</v>
      </c>
      <c r="G658" s="45" t="s">
        <v>561</v>
      </c>
      <c r="H658" s="68">
        <v>0.26</v>
      </c>
      <c r="I658" s="47">
        <v>270</v>
      </c>
      <c r="J658" s="76">
        <f t="shared" si="373"/>
        <v>12</v>
      </c>
      <c r="K658" s="77">
        <f t="shared" si="374"/>
        <v>20</v>
      </c>
      <c r="L658" s="78">
        <f t="shared" si="375"/>
        <v>25</v>
      </c>
      <c r="M658" s="79">
        <f t="shared" si="376"/>
        <v>2.7</v>
      </c>
      <c r="N658" s="69">
        <f t="shared" si="377"/>
        <v>5899</v>
      </c>
      <c r="O658" s="70">
        <f t="shared" si="378"/>
        <v>2091</v>
      </c>
      <c r="P658" s="71">
        <f t="shared" si="379"/>
        <v>0.26170212765957446</v>
      </c>
      <c r="Q658" s="41"/>
      <c r="R658" s="7"/>
      <c r="S658" s="117">
        <f t="shared" si="369"/>
        <v>3</v>
      </c>
      <c r="T658" s="118">
        <f t="shared" si="380"/>
        <v>9970506</v>
      </c>
      <c r="U658" s="151" t="s">
        <v>1305</v>
      </c>
      <c r="V658" s="152" t="s">
        <v>561</v>
      </c>
      <c r="W658" s="6">
        <v>288</v>
      </c>
      <c r="X658" s="7"/>
      <c r="Y658" s="302">
        <f t="shared" si="348"/>
        <v>7631</v>
      </c>
      <c r="Z658" s="302"/>
      <c r="AA658" s="169">
        <f t="shared" si="354"/>
        <v>1.02</v>
      </c>
      <c r="AB658" s="168">
        <f t="shared" si="349"/>
        <v>4.7044948237452422E-2</v>
      </c>
      <c r="AC658" s="209">
        <f t="shared" si="390"/>
        <v>7990</v>
      </c>
      <c r="AD658" s="151" t="s">
        <v>1305</v>
      </c>
      <c r="AE658" s="205" t="s">
        <v>561</v>
      </c>
      <c r="AF658" s="206">
        <v>311</v>
      </c>
      <c r="AG658" s="136">
        <f t="shared" si="388"/>
        <v>0.26</v>
      </c>
      <c r="AH658" s="168">
        <f t="shared" si="382"/>
        <v>7.986111111111116E-2</v>
      </c>
      <c r="AI658" s="212">
        <f t="shared" si="383"/>
        <v>4.7044948237452422E-2</v>
      </c>
      <c r="AJ658" s="212">
        <f t="shared" si="386"/>
        <v>-3.2816162873658739E-2</v>
      </c>
    </row>
    <row r="659" spans="1:36" ht="12.95" customHeight="1" thickTop="1" x14ac:dyDescent="0.2">
      <c r="A659" s="121">
        <f>IF(H654&lt;19%,0.05,0.1)</f>
        <v>0.1</v>
      </c>
      <c r="B659" s="106">
        <f t="shared" si="385"/>
        <v>2300</v>
      </c>
      <c r="C659" s="28">
        <f>T659</f>
        <v>9970532</v>
      </c>
      <c r="D659" s="113">
        <f t="shared" ref="D659:D674" si="391">B659</f>
        <v>2300</v>
      </c>
      <c r="E659" s="180"/>
      <c r="F659" s="193" t="s">
        <v>687</v>
      </c>
      <c r="T659" s="117">
        <v>9970532</v>
      </c>
      <c r="U659" s="151" t="s">
        <v>1478</v>
      </c>
      <c r="V659" s="152" t="s">
        <v>561</v>
      </c>
      <c r="W659" s="6">
        <v>83</v>
      </c>
      <c r="Y659" s="302">
        <f t="shared" si="348"/>
        <v>2199</v>
      </c>
      <c r="Z659" s="302"/>
      <c r="AA659" s="169">
        <v>1.05</v>
      </c>
      <c r="AB659" s="168">
        <f t="shared" si="349"/>
        <v>4.5929968167348845E-2</v>
      </c>
      <c r="AC659" s="209">
        <f>CEILING((AF659*$AD$9),100)-0</f>
        <v>2300</v>
      </c>
      <c r="AD659" s="151" t="s">
        <v>1478</v>
      </c>
      <c r="AE659" s="205" t="s">
        <v>561</v>
      </c>
      <c r="AF659" s="206">
        <v>90</v>
      </c>
      <c r="AG659" s="136">
        <f t="shared" si="388"/>
        <v>0.26</v>
      </c>
      <c r="AH659" s="168">
        <f t="shared" si="382"/>
        <v>8.43373493975903E-2</v>
      </c>
      <c r="AI659" s="212">
        <f t="shared" si="383"/>
        <v>4.5929968167348845E-2</v>
      </c>
      <c r="AJ659" s="212">
        <f t="shared" si="386"/>
        <v>-3.8407381230241455E-2</v>
      </c>
    </row>
    <row r="660" spans="1:36" ht="12.95" customHeight="1" x14ac:dyDescent="0.2">
      <c r="A660" s="121">
        <f>IF(H655&lt;19%,0.05,0.1)</f>
        <v>0.1</v>
      </c>
      <c r="B660" s="106">
        <f t="shared" si="385"/>
        <v>4490</v>
      </c>
      <c r="C660" s="28">
        <f t="shared" ref="C660:C675" si="392">T660</f>
        <v>9970534</v>
      </c>
      <c r="D660" s="113">
        <f t="shared" si="391"/>
        <v>4490</v>
      </c>
      <c r="E660" s="180"/>
      <c r="F660" s="193" t="s">
        <v>1495</v>
      </c>
      <c r="T660" s="117">
        <v>9970534</v>
      </c>
      <c r="U660" s="151" t="s">
        <v>1479</v>
      </c>
      <c r="V660" s="152" t="s">
        <v>561</v>
      </c>
      <c r="W660" s="6">
        <v>160</v>
      </c>
      <c r="Y660" s="302">
        <f t="shared" si="348"/>
        <v>4239</v>
      </c>
      <c r="Z660" s="302"/>
      <c r="AA660" s="169">
        <v>1.02</v>
      </c>
      <c r="AB660" s="168">
        <f t="shared" si="349"/>
        <v>5.9212078320358685E-2</v>
      </c>
      <c r="AC660" s="209">
        <f t="shared" si="390"/>
        <v>4490</v>
      </c>
      <c r="AD660" s="151" t="s">
        <v>1479</v>
      </c>
      <c r="AE660" s="205" t="s">
        <v>561</v>
      </c>
      <c r="AF660" s="206">
        <v>175</v>
      </c>
      <c r="AG660" s="136">
        <f t="shared" si="388"/>
        <v>0.26</v>
      </c>
      <c r="AH660" s="168">
        <f t="shared" si="382"/>
        <v>9.375E-2</v>
      </c>
      <c r="AI660" s="212">
        <f t="shared" si="383"/>
        <v>5.9212078320358685E-2</v>
      </c>
      <c r="AJ660" s="212">
        <f t="shared" si="386"/>
        <v>-3.4537921679641315E-2</v>
      </c>
    </row>
    <row r="661" spans="1:36" ht="12.95" customHeight="1" x14ac:dyDescent="0.2">
      <c r="A661" s="121">
        <f>IF(H656&lt;19%,0.05,0.1)</f>
        <v>0.1</v>
      </c>
      <c r="B661" s="106">
        <f t="shared" si="385"/>
        <v>5390</v>
      </c>
      <c r="C661" s="28">
        <f t="shared" si="392"/>
        <v>9970536</v>
      </c>
      <c r="D661" s="113">
        <f t="shared" si="391"/>
        <v>5390</v>
      </c>
      <c r="E661" s="180"/>
      <c r="F661" s="193" t="s">
        <v>1496</v>
      </c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165">
        <v>9970536</v>
      </c>
      <c r="U661" s="151" t="s">
        <v>1480</v>
      </c>
      <c r="V661" s="152" t="s">
        <v>561</v>
      </c>
      <c r="W661" s="6">
        <v>195</v>
      </c>
      <c r="X661" s="7"/>
      <c r="Y661" s="302">
        <f t="shared" si="348"/>
        <v>5167</v>
      </c>
      <c r="Z661" s="302"/>
      <c r="AA661" s="169">
        <f t="shared" si="354"/>
        <v>1.02</v>
      </c>
      <c r="AB661" s="168">
        <f t="shared" si="349"/>
        <v>4.3158505902844979E-2</v>
      </c>
      <c r="AC661" s="209">
        <f t="shared" si="390"/>
        <v>5390</v>
      </c>
      <c r="AD661" s="151" t="s">
        <v>1480</v>
      </c>
      <c r="AE661" s="205" t="s">
        <v>561</v>
      </c>
      <c r="AF661" s="206">
        <v>211</v>
      </c>
      <c r="AG661" s="136">
        <f t="shared" si="388"/>
        <v>0.26</v>
      </c>
      <c r="AH661" s="168">
        <f t="shared" si="382"/>
        <v>8.2051282051281982E-2</v>
      </c>
      <c r="AI661" s="212">
        <f t="shared" si="383"/>
        <v>4.3158505902844979E-2</v>
      </c>
      <c r="AJ661" s="212">
        <f t="shared" si="386"/>
        <v>-3.8892776148437003E-2</v>
      </c>
    </row>
    <row r="662" spans="1:36" ht="12.95" customHeight="1" x14ac:dyDescent="0.2">
      <c r="A662" s="121">
        <f>IF(H657&lt;19%,0.05,0.1)</f>
        <v>0.1</v>
      </c>
      <c r="B662" s="106">
        <f t="shared" si="385"/>
        <v>4990</v>
      </c>
      <c r="C662" s="28">
        <f t="shared" si="392"/>
        <v>9970570</v>
      </c>
      <c r="D662" s="113">
        <f t="shared" si="391"/>
        <v>4990</v>
      </c>
      <c r="E662" s="180"/>
      <c r="F662" s="193" t="s">
        <v>1497</v>
      </c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165">
        <v>9970570</v>
      </c>
      <c r="U662" s="151" t="s">
        <v>1481</v>
      </c>
      <c r="V662" s="152" t="s">
        <v>561</v>
      </c>
      <c r="W662" s="6">
        <v>180</v>
      </c>
      <c r="X662" s="7"/>
      <c r="Y662" s="302">
        <f t="shared" si="348"/>
        <v>4769</v>
      </c>
      <c r="Z662" s="302"/>
      <c r="AA662" s="169">
        <f t="shared" si="354"/>
        <v>1.02</v>
      </c>
      <c r="AB662" s="168">
        <f t="shared" si="349"/>
        <v>4.6340951981547418E-2</v>
      </c>
      <c r="AC662" s="209">
        <f t="shared" si="390"/>
        <v>4990</v>
      </c>
      <c r="AD662" s="151" t="s">
        <v>1481</v>
      </c>
      <c r="AE662" s="205" t="s">
        <v>561</v>
      </c>
      <c r="AF662" s="206">
        <v>194</v>
      </c>
      <c r="AG662" s="136">
        <f t="shared" si="388"/>
        <v>0.26</v>
      </c>
      <c r="AH662" s="168">
        <f t="shared" si="382"/>
        <v>7.7777777777777724E-2</v>
      </c>
      <c r="AI662" s="212">
        <f t="shared" si="383"/>
        <v>4.6340951981547418E-2</v>
      </c>
      <c r="AJ662" s="212">
        <f t="shared" si="386"/>
        <v>-3.1436825796230305E-2</v>
      </c>
    </row>
    <row r="663" spans="1:36" ht="12.95" customHeight="1" x14ac:dyDescent="0.2">
      <c r="A663" s="121">
        <f>IF(H658&lt;19%,0.05,0.1)</f>
        <v>0.1</v>
      </c>
      <c r="B663" s="106">
        <f t="shared" si="385"/>
        <v>3100</v>
      </c>
      <c r="C663" s="28">
        <v>9970571</v>
      </c>
      <c r="D663" s="113">
        <f t="shared" ref="D663" si="393">B663</f>
        <v>3100</v>
      </c>
      <c r="E663" s="180"/>
      <c r="F663" s="193" t="s">
        <v>1592</v>
      </c>
      <c r="Y663" s="306"/>
      <c r="Z663" s="306"/>
      <c r="AB663" s="281" t="s">
        <v>1525</v>
      </c>
      <c r="AC663" s="209">
        <f>CEILING((AF663*$AD$9),100)-0</f>
        <v>3100</v>
      </c>
      <c r="AD663" s="151" t="s">
        <v>1482</v>
      </c>
      <c r="AE663" s="205" t="s">
        <v>561</v>
      </c>
      <c r="AF663" s="206">
        <v>120</v>
      </c>
      <c r="AG663" s="136">
        <f t="shared" si="388"/>
        <v>0.26</v>
      </c>
      <c r="AH663" s="168"/>
      <c r="AI663" s="212"/>
      <c r="AJ663" s="212">
        <f t="shared" si="386"/>
        <v>0</v>
      </c>
    </row>
    <row r="664" spans="1:36" ht="12.95" customHeight="1" x14ac:dyDescent="0.2">
      <c r="A664" s="121">
        <v>0.1</v>
      </c>
      <c r="B664" s="106">
        <f t="shared" si="385"/>
        <v>7100</v>
      </c>
      <c r="C664" s="28">
        <f t="shared" si="392"/>
        <v>9970572</v>
      </c>
      <c r="D664" s="113">
        <f t="shared" si="391"/>
        <v>7100</v>
      </c>
      <c r="E664" s="180"/>
      <c r="F664" s="193" t="s">
        <v>1498</v>
      </c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165">
        <v>9970572</v>
      </c>
      <c r="U664" s="151" t="s">
        <v>1483</v>
      </c>
      <c r="V664" s="152" t="s">
        <v>561</v>
      </c>
      <c r="W664" s="6">
        <v>255</v>
      </c>
      <c r="X664" s="7"/>
      <c r="Y664" s="302">
        <f t="shared" si="348"/>
        <v>6757</v>
      </c>
      <c r="Z664" s="302"/>
      <c r="AA664" s="169">
        <v>1.02</v>
      </c>
      <c r="AB664" s="168">
        <f t="shared" si="349"/>
        <v>5.0762172561787722E-2</v>
      </c>
      <c r="AC664" s="209">
        <f>CEILING((AF664*$AD$9),100)-0</f>
        <v>7100</v>
      </c>
      <c r="AD664" s="151" t="s">
        <v>1483</v>
      </c>
      <c r="AE664" s="205" t="s">
        <v>561</v>
      </c>
      <c r="AF664" s="206">
        <v>275</v>
      </c>
      <c r="AG664" s="136">
        <f t="shared" si="388"/>
        <v>0.26</v>
      </c>
      <c r="AH664" s="168">
        <f t="shared" si="382"/>
        <v>7.8431372549019551E-2</v>
      </c>
      <c r="AI664" s="212">
        <f t="shared" si="383"/>
        <v>5.0762172561787722E-2</v>
      </c>
      <c r="AJ664" s="212">
        <f t="shared" si="386"/>
        <v>-2.7669199987231829E-2</v>
      </c>
    </row>
    <row r="665" spans="1:36" ht="12.95" customHeight="1" x14ac:dyDescent="0.2">
      <c r="A665" s="121">
        <v>0.1</v>
      </c>
      <c r="B665" s="106">
        <f t="shared" si="385"/>
        <v>9190</v>
      </c>
      <c r="C665" s="28">
        <f t="shared" si="392"/>
        <v>9970573</v>
      </c>
      <c r="D665" s="113">
        <f t="shared" si="391"/>
        <v>9190</v>
      </c>
      <c r="E665" s="180"/>
      <c r="F665" s="193" t="s">
        <v>1499</v>
      </c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165">
        <v>9970573</v>
      </c>
      <c r="U665" s="151" t="s">
        <v>1484</v>
      </c>
      <c r="V665" s="152" t="s">
        <v>561</v>
      </c>
      <c r="W665" s="6">
        <v>331</v>
      </c>
      <c r="X665" s="7"/>
      <c r="Y665" s="302">
        <f t="shared" si="348"/>
        <v>8771</v>
      </c>
      <c r="Z665" s="302"/>
      <c r="AA665" s="169">
        <f t="shared" si="354"/>
        <v>1.02</v>
      </c>
      <c r="AB665" s="168">
        <f t="shared" si="349"/>
        <v>4.7771063732755747E-2</v>
      </c>
      <c r="AC665" s="209">
        <f t="shared" si="390"/>
        <v>9190</v>
      </c>
      <c r="AD665" s="151" t="s">
        <v>1484</v>
      </c>
      <c r="AE665" s="205" t="s">
        <v>561</v>
      </c>
      <c r="AF665" s="206">
        <v>357</v>
      </c>
      <c r="AG665" s="136">
        <f t="shared" si="388"/>
        <v>0.26</v>
      </c>
      <c r="AH665" s="168">
        <f t="shared" si="382"/>
        <v>7.8549848942598199E-2</v>
      </c>
      <c r="AI665" s="212">
        <f t="shared" si="383"/>
        <v>4.7771063732755747E-2</v>
      </c>
      <c r="AJ665" s="212">
        <f t="shared" si="386"/>
        <v>-3.0778785209842452E-2</v>
      </c>
    </row>
    <row r="666" spans="1:36" ht="12.95" customHeight="1" x14ac:dyDescent="0.2">
      <c r="A666" s="121">
        <v>0.1</v>
      </c>
      <c r="B666" s="106">
        <f t="shared" si="385"/>
        <v>7690</v>
      </c>
      <c r="C666" s="28">
        <f t="shared" si="392"/>
        <v>9970574</v>
      </c>
      <c r="D666" s="113">
        <f t="shared" si="391"/>
        <v>7690</v>
      </c>
      <c r="E666" s="180"/>
      <c r="F666" s="193" t="s">
        <v>1500</v>
      </c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165">
        <v>9970574</v>
      </c>
      <c r="U666" s="151" t="s">
        <v>1485</v>
      </c>
      <c r="V666" s="152" t="s">
        <v>561</v>
      </c>
      <c r="W666" s="6">
        <v>278</v>
      </c>
      <c r="X666" s="7"/>
      <c r="Y666" s="302">
        <f t="shared" si="348"/>
        <v>7366</v>
      </c>
      <c r="Z666" s="302"/>
      <c r="AA666" s="169">
        <f t="shared" si="354"/>
        <v>1.02</v>
      </c>
      <c r="AB666" s="168">
        <f t="shared" si="349"/>
        <v>4.3985881075210509E-2</v>
      </c>
      <c r="AC666" s="209">
        <f t="shared" si="390"/>
        <v>7690</v>
      </c>
      <c r="AD666" s="151" t="s">
        <v>1485</v>
      </c>
      <c r="AE666" s="205" t="s">
        <v>561</v>
      </c>
      <c r="AF666" s="206">
        <v>299</v>
      </c>
      <c r="AG666" s="136">
        <f t="shared" si="388"/>
        <v>0.26</v>
      </c>
      <c r="AH666" s="168">
        <f t="shared" si="382"/>
        <v>7.5539568345323715E-2</v>
      </c>
      <c r="AI666" s="212">
        <f t="shared" si="383"/>
        <v>4.3985881075210509E-2</v>
      </c>
      <c r="AJ666" s="212">
        <f t="shared" si="386"/>
        <v>-3.1553687270113207E-2</v>
      </c>
    </row>
    <row r="667" spans="1:36" ht="12.95" customHeight="1" x14ac:dyDescent="0.2">
      <c r="A667" s="121">
        <v>0.1</v>
      </c>
      <c r="B667" s="106">
        <f t="shared" si="385"/>
        <v>5190</v>
      </c>
      <c r="C667" s="28">
        <f t="shared" si="392"/>
        <v>9970575</v>
      </c>
      <c r="D667" s="113">
        <f t="shared" si="391"/>
        <v>5190</v>
      </c>
      <c r="E667" s="180"/>
      <c r="F667" s="193" t="s">
        <v>1501</v>
      </c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165">
        <v>9970575</v>
      </c>
      <c r="U667" s="151" t="s">
        <v>1486</v>
      </c>
      <c r="V667" s="152" t="s">
        <v>561</v>
      </c>
      <c r="W667" s="6">
        <v>188</v>
      </c>
      <c r="X667" s="7"/>
      <c r="Y667" s="302">
        <f t="shared" si="348"/>
        <v>4981</v>
      </c>
      <c r="Z667" s="302"/>
      <c r="AA667" s="169">
        <f t="shared" si="354"/>
        <v>1.02</v>
      </c>
      <c r="AB667" s="168">
        <f t="shared" si="349"/>
        <v>4.1959445894398817E-2</v>
      </c>
      <c r="AC667" s="209">
        <f t="shared" si="390"/>
        <v>5190</v>
      </c>
      <c r="AD667" s="151" t="s">
        <v>1486</v>
      </c>
      <c r="AE667" s="205" t="s">
        <v>561</v>
      </c>
      <c r="AF667" s="206">
        <v>202</v>
      </c>
      <c r="AG667" s="136">
        <f t="shared" si="388"/>
        <v>0.26</v>
      </c>
      <c r="AH667" s="168">
        <f t="shared" si="382"/>
        <v>7.4468085106383031E-2</v>
      </c>
      <c r="AI667" s="212">
        <f t="shared" si="383"/>
        <v>4.1959445894398817E-2</v>
      </c>
      <c r="AJ667" s="212">
        <f t="shared" si="386"/>
        <v>-3.2508639211984214E-2</v>
      </c>
    </row>
    <row r="668" spans="1:36" ht="12.95" customHeight="1" x14ac:dyDescent="0.2">
      <c r="A668" s="121">
        <v>0.1</v>
      </c>
      <c r="B668" s="106">
        <f t="shared" si="385"/>
        <v>12600</v>
      </c>
      <c r="C668" s="28">
        <f t="shared" si="392"/>
        <v>9970576</v>
      </c>
      <c r="D668" s="108">
        <f t="shared" ref="D668" si="394">CEILING(IF(B668&lt;10000,B668,B668*0.98),100)-100</f>
        <v>12300</v>
      </c>
      <c r="E668" s="180"/>
      <c r="F668" s="193" t="s">
        <v>1502</v>
      </c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165">
        <v>9970576</v>
      </c>
      <c r="U668" s="151" t="s">
        <v>1487</v>
      </c>
      <c r="V668" s="152" t="s">
        <v>561</v>
      </c>
      <c r="W668" s="6">
        <v>461</v>
      </c>
      <c r="X668" s="7"/>
      <c r="Y668" s="302">
        <f t="shared" si="348"/>
        <v>12216</v>
      </c>
      <c r="Z668" s="302"/>
      <c r="AA668" s="169">
        <f t="shared" si="354"/>
        <v>1.02</v>
      </c>
      <c r="AB668" s="168">
        <f t="shared" si="349"/>
        <v>3.1434184675835031E-2</v>
      </c>
      <c r="AC668" s="209">
        <f t="shared" ref="AC668:AC675" si="395">CEILING((AF668*$AD$9),100)-100</f>
        <v>12600</v>
      </c>
      <c r="AD668" s="151" t="s">
        <v>1487</v>
      </c>
      <c r="AE668" s="205" t="s">
        <v>561</v>
      </c>
      <c r="AF668" s="206">
        <v>496</v>
      </c>
      <c r="AG668" s="136">
        <f t="shared" si="388"/>
        <v>0.26</v>
      </c>
      <c r="AH668" s="168">
        <f t="shared" si="382"/>
        <v>7.5921908893709311E-2</v>
      </c>
      <c r="AI668" s="212">
        <f t="shared" si="383"/>
        <v>3.1434184675835031E-2</v>
      </c>
      <c r="AJ668" s="212">
        <f t="shared" si="386"/>
        <v>-4.448772421787428E-2</v>
      </c>
    </row>
    <row r="669" spans="1:36" ht="12.95" customHeight="1" x14ac:dyDescent="0.2">
      <c r="A669" s="121">
        <v>0.1</v>
      </c>
      <c r="B669" s="106">
        <f t="shared" si="385"/>
        <v>6390</v>
      </c>
      <c r="C669" s="28">
        <f t="shared" si="392"/>
        <v>9970577</v>
      </c>
      <c r="D669" s="113">
        <f t="shared" si="391"/>
        <v>6390</v>
      </c>
      <c r="E669" s="180"/>
      <c r="F669" s="193" t="s">
        <v>1503</v>
      </c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165">
        <v>9970577</v>
      </c>
      <c r="U669" s="151" t="s">
        <v>1488</v>
      </c>
      <c r="V669" s="152" t="s">
        <v>561</v>
      </c>
      <c r="W669" s="6">
        <v>232</v>
      </c>
      <c r="X669" s="7"/>
      <c r="Y669" s="302">
        <f t="shared" si="348"/>
        <v>6147</v>
      </c>
      <c r="Z669" s="302"/>
      <c r="AA669" s="169">
        <f t="shared" si="354"/>
        <v>1.02</v>
      </c>
      <c r="AB669" s="168">
        <f t="shared" si="349"/>
        <v>3.9531478770131745E-2</v>
      </c>
      <c r="AC669" s="209">
        <f t="shared" ref="AC669:AC674" si="396">CEILING((AF669*$AD$9),100)-10</f>
        <v>6390</v>
      </c>
      <c r="AD669" s="151" t="s">
        <v>1488</v>
      </c>
      <c r="AE669" s="205" t="s">
        <v>561</v>
      </c>
      <c r="AF669" s="206">
        <v>249</v>
      </c>
      <c r="AG669" s="136">
        <f t="shared" si="388"/>
        <v>0.26</v>
      </c>
      <c r="AH669" s="168">
        <f t="shared" si="382"/>
        <v>7.3275862068965525E-2</v>
      </c>
      <c r="AI669" s="212">
        <f t="shared" si="383"/>
        <v>3.9531478770131745E-2</v>
      </c>
      <c r="AJ669" s="212">
        <f t="shared" si="386"/>
        <v>-3.374438329883378E-2</v>
      </c>
    </row>
    <row r="670" spans="1:36" ht="12.95" customHeight="1" x14ac:dyDescent="0.2">
      <c r="A670" s="121">
        <v>0.1</v>
      </c>
      <c r="B670" s="106">
        <f t="shared" si="385"/>
        <v>3390</v>
      </c>
      <c r="C670" s="28">
        <f t="shared" si="392"/>
        <v>9970580</v>
      </c>
      <c r="D670" s="113">
        <f t="shared" si="391"/>
        <v>3390</v>
      </c>
      <c r="E670" s="180"/>
      <c r="F670" s="193" t="s">
        <v>681</v>
      </c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165">
        <v>9970580</v>
      </c>
      <c r="U670" s="151" t="s">
        <v>1489</v>
      </c>
      <c r="V670" s="152" t="s">
        <v>561</v>
      </c>
      <c r="W670" s="6">
        <v>124</v>
      </c>
      <c r="X670" s="7"/>
      <c r="Y670" s="302">
        <f t="shared" si="348"/>
        <v>3285</v>
      </c>
      <c r="Z670" s="302"/>
      <c r="AA670" s="169">
        <f t="shared" si="354"/>
        <v>1.02</v>
      </c>
      <c r="AB670" s="168">
        <f t="shared" si="349"/>
        <v>3.1963470319634757E-2</v>
      </c>
      <c r="AC670" s="209">
        <f t="shared" si="396"/>
        <v>3390</v>
      </c>
      <c r="AD670" s="151" t="s">
        <v>1489</v>
      </c>
      <c r="AE670" s="205" t="s">
        <v>561</v>
      </c>
      <c r="AF670" s="206">
        <v>133</v>
      </c>
      <c r="AG670" s="136">
        <f t="shared" si="388"/>
        <v>0.26</v>
      </c>
      <c r="AH670" s="168">
        <f t="shared" si="382"/>
        <v>7.2580645161290258E-2</v>
      </c>
      <c r="AI670" s="212">
        <f t="shared" si="383"/>
        <v>3.1963470319634757E-2</v>
      </c>
      <c r="AJ670" s="212">
        <f t="shared" si="386"/>
        <v>-4.0617174841655501E-2</v>
      </c>
    </row>
    <row r="671" spans="1:36" ht="12.95" customHeight="1" x14ac:dyDescent="0.2">
      <c r="A671" s="121">
        <v>0.1</v>
      </c>
      <c r="B671" s="106">
        <f t="shared" si="385"/>
        <v>4290</v>
      </c>
      <c r="C671" s="28">
        <f t="shared" si="392"/>
        <v>9970581</v>
      </c>
      <c r="D671" s="113">
        <f t="shared" si="391"/>
        <v>4290</v>
      </c>
      <c r="E671" s="180"/>
      <c r="F671" s="193" t="s">
        <v>682</v>
      </c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165">
        <v>9970581</v>
      </c>
      <c r="U671" s="151" t="s">
        <v>1490</v>
      </c>
      <c r="V671" s="152" t="s">
        <v>561</v>
      </c>
      <c r="W671" s="6">
        <v>155</v>
      </c>
      <c r="X671" s="7"/>
      <c r="Y671" s="302">
        <f t="shared" si="348"/>
        <v>4107</v>
      </c>
      <c r="Z671" s="302"/>
      <c r="AA671" s="169">
        <f t="shared" si="354"/>
        <v>1.02</v>
      </c>
      <c r="AB671" s="168">
        <f t="shared" si="349"/>
        <v>4.4558071585098613E-2</v>
      </c>
      <c r="AC671" s="209">
        <f t="shared" si="396"/>
        <v>4290</v>
      </c>
      <c r="AD671" s="151" t="s">
        <v>1490</v>
      </c>
      <c r="AE671" s="205" t="s">
        <v>561</v>
      </c>
      <c r="AF671" s="206">
        <v>168</v>
      </c>
      <c r="AG671" s="136">
        <f t="shared" si="388"/>
        <v>0.26</v>
      </c>
      <c r="AH671" s="168">
        <f t="shared" si="382"/>
        <v>8.3870967741935587E-2</v>
      </c>
      <c r="AI671" s="212">
        <f t="shared" si="383"/>
        <v>4.4558071585098613E-2</v>
      </c>
      <c r="AJ671" s="212">
        <f t="shared" si="386"/>
        <v>-3.9312896156836974E-2</v>
      </c>
    </row>
    <row r="672" spans="1:36" ht="12.95" customHeight="1" x14ac:dyDescent="0.2">
      <c r="A672" s="121">
        <v>0.1</v>
      </c>
      <c r="B672" s="106">
        <f t="shared" si="385"/>
        <v>4590</v>
      </c>
      <c r="C672" s="28">
        <f t="shared" si="392"/>
        <v>9970582</v>
      </c>
      <c r="D672" s="113">
        <f t="shared" si="391"/>
        <v>4590</v>
      </c>
      <c r="E672" s="180"/>
      <c r="F672" s="193" t="s">
        <v>683</v>
      </c>
      <c r="T672" s="117">
        <v>9970582</v>
      </c>
      <c r="U672" s="151" t="s">
        <v>1491</v>
      </c>
      <c r="V672" s="152" t="s">
        <v>561</v>
      </c>
      <c r="W672" s="6">
        <v>165</v>
      </c>
      <c r="Y672" s="302">
        <f t="shared" si="348"/>
        <v>4372</v>
      </c>
      <c r="Z672" s="302"/>
      <c r="AA672" s="169">
        <v>1.05</v>
      </c>
      <c r="AB672" s="168">
        <f t="shared" si="349"/>
        <v>4.9862763037511471E-2</v>
      </c>
      <c r="AC672" s="209">
        <f t="shared" si="396"/>
        <v>4590</v>
      </c>
      <c r="AD672" s="151" t="s">
        <v>1491</v>
      </c>
      <c r="AE672" s="205" t="s">
        <v>561</v>
      </c>
      <c r="AF672" s="206">
        <v>178</v>
      </c>
      <c r="AG672" s="136">
        <f t="shared" si="388"/>
        <v>0.26</v>
      </c>
      <c r="AH672" s="168">
        <f t="shared" si="382"/>
        <v>7.8787878787878851E-2</v>
      </c>
      <c r="AI672" s="212">
        <f t="shared" si="383"/>
        <v>4.9862763037511471E-2</v>
      </c>
      <c r="AJ672" s="212">
        <f t="shared" si="386"/>
        <v>-2.8925115750367381E-2</v>
      </c>
    </row>
    <row r="673" spans="1:36" ht="12.95" customHeight="1" x14ac:dyDescent="0.2">
      <c r="A673" s="121">
        <v>0.1</v>
      </c>
      <c r="B673" s="106">
        <f t="shared" si="385"/>
        <v>5590</v>
      </c>
      <c r="C673" s="28">
        <f t="shared" si="392"/>
        <v>9970583</v>
      </c>
      <c r="D673" s="113">
        <f t="shared" si="391"/>
        <v>5590</v>
      </c>
      <c r="E673" s="180"/>
      <c r="F673" s="193" t="s">
        <v>684</v>
      </c>
      <c r="T673" s="117">
        <v>9970583</v>
      </c>
      <c r="U673" s="151" t="s">
        <v>1492</v>
      </c>
      <c r="V673" s="152" t="s">
        <v>561</v>
      </c>
      <c r="W673" s="6">
        <v>201</v>
      </c>
      <c r="Y673" s="302">
        <f t="shared" si="348"/>
        <v>5326</v>
      </c>
      <c r="Z673" s="302"/>
      <c r="AA673" s="169">
        <v>1.02</v>
      </c>
      <c r="AB673" s="168">
        <f t="shared" si="349"/>
        <v>4.9568156214795378E-2</v>
      </c>
      <c r="AC673" s="209">
        <f t="shared" si="396"/>
        <v>5590</v>
      </c>
      <c r="AD673" s="151" t="s">
        <v>1492</v>
      </c>
      <c r="AE673" s="205" t="s">
        <v>561</v>
      </c>
      <c r="AF673" s="206">
        <v>217</v>
      </c>
      <c r="AG673" s="136">
        <f t="shared" si="388"/>
        <v>0.26</v>
      </c>
      <c r="AH673" s="168">
        <f t="shared" si="382"/>
        <v>7.9601990049751326E-2</v>
      </c>
      <c r="AI673" s="212">
        <f t="shared" si="383"/>
        <v>4.9568156214795378E-2</v>
      </c>
      <c r="AJ673" s="212">
        <f t="shared" si="386"/>
        <v>-3.0033833834955947E-2</v>
      </c>
    </row>
    <row r="674" spans="1:36" ht="12.95" customHeight="1" x14ac:dyDescent="0.2">
      <c r="A674" s="121">
        <v>0.1</v>
      </c>
      <c r="B674" s="106">
        <f t="shared" si="385"/>
        <v>6790</v>
      </c>
      <c r="C674" s="28">
        <f t="shared" si="392"/>
        <v>9970584</v>
      </c>
      <c r="D674" s="113">
        <f t="shared" si="391"/>
        <v>6790</v>
      </c>
      <c r="E674" s="180"/>
      <c r="F674" s="193" t="s">
        <v>685</v>
      </c>
      <c r="S674" s="7"/>
      <c r="T674" s="166">
        <v>9970584</v>
      </c>
      <c r="U674" s="151" t="s">
        <v>1493</v>
      </c>
      <c r="V674" s="152" t="s">
        <v>561</v>
      </c>
      <c r="W674" s="6">
        <v>244</v>
      </c>
      <c r="Y674" s="302">
        <f t="shared" si="348"/>
        <v>6465</v>
      </c>
      <c r="Z674" s="302"/>
      <c r="AA674" s="169">
        <f t="shared" si="354"/>
        <v>1.02</v>
      </c>
      <c r="AB674" s="168">
        <f t="shared" si="349"/>
        <v>5.0270688321732315E-2</v>
      </c>
      <c r="AC674" s="209">
        <f t="shared" si="396"/>
        <v>6790</v>
      </c>
      <c r="AD674" s="151" t="s">
        <v>1493</v>
      </c>
      <c r="AE674" s="205" t="s">
        <v>561</v>
      </c>
      <c r="AF674" s="206">
        <v>263</v>
      </c>
      <c r="AG674" s="136">
        <f t="shared" si="388"/>
        <v>0.26</v>
      </c>
      <c r="AH674" s="168">
        <f t="shared" si="382"/>
        <v>7.7868852459016313E-2</v>
      </c>
      <c r="AI674" s="212">
        <f t="shared" si="383"/>
        <v>5.0270688321732315E-2</v>
      </c>
      <c r="AJ674" s="212">
        <f t="shared" si="386"/>
        <v>-2.7598164137283998E-2</v>
      </c>
    </row>
    <row r="675" spans="1:36" ht="12.95" customHeight="1" thickBot="1" x14ac:dyDescent="0.25">
      <c r="A675" s="107">
        <f>IF(H654&lt;19%,0.05,0.1)</f>
        <v>0.1</v>
      </c>
      <c r="B675" s="301">
        <f t="shared" si="385"/>
        <v>28000</v>
      </c>
      <c r="C675" s="40">
        <f t="shared" si="392"/>
        <v>9970700</v>
      </c>
      <c r="D675" s="167">
        <f t="shared" ref="D675" si="397">CEILING(IF(B675&lt;10000,B675,B675*0.98),100)-100</f>
        <v>27400</v>
      </c>
      <c r="E675" s="194"/>
      <c r="F675" s="195" t="s">
        <v>1359</v>
      </c>
      <c r="G675" s="159"/>
      <c r="H675" s="159"/>
      <c r="I675" s="160"/>
      <c r="J675" s="160"/>
      <c r="K675" s="160"/>
      <c r="L675" s="160"/>
      <c r="M675" s="160"/>
      <c r="N675" s="160"/>
      <c r="O675" s="160"/>
      <c r="P675" s="160"/>
      <c r="Q675" s="161"/>
      <c r="R675" s="162"/>
      <c r="S675" s="163"/>
      <c r="T675" s="283">
        <v>9970700</v>
      </c>
      <c r="U675" s="284" t="s">
        <v>1494</v>
      </c>
      <c r="V675" s="285" t="s">
        <v>561</v>
      </c>
      <c r="W675" s="286">
        <v>716</v>
      </c>
      <c r="X675" s="287"/>
      <c r="Y675" s="305">
        <f t="shared" si="348"/>
        <v>18973</v>
      </c>
      <c r="Z675" s="305"/>
      <c r="AA675" s="288">
        <f t="shared" si="354"/>
        <v>1.02</v>
      </c>
      <c r="AB675" s="289">
        <f t="shared" si="349"/>
        <v>0.47578137353080696</v>
      </c>
      <c r="AC675" s="290">
        <f t="shared" si="395"/>
        <v>28000</v>
      </c>
      <c r="AD675" s="284" t="s">
        <v>1494</v>
      </c>
      <c r="AE675" s="291" t="s">
        <v>561</v>
      </c>
      <c r="AF675" s="292">
        <v>1101</v>
      </c>
      <c r="AG675" s="293">
        <f t="shared" si="388"/>
        <v>0.26</v>
      </c>
      <c r="AH675" s="289">
        <f t="shared" si="382"/>
        <v>0.5377094972067038</v>
      </c>
      <c r="AI675" s="294">
        <f t="shared" si="383"/>
        <v>0.47578137353080696</v>
      </c>
      <c r="AJ675" s="212">
        <f t="shared" si="386"/>
        <v>-6.192812367589684E-2</v>
      </c>
    </row>
    <row r="676" spans="1:36" ht="13.5" thickTop="1" x14ac:dyDescent="0.2">
      <c r="AC676" s="152"/>
    </row>
  </sheetData>
  <sheetProtection algorithmName="SHA-512" hashValue="gjicFozziwB0JmbXoWPCToamQWJUEHVIWSl1NdmOpZm8SQCMgocEiquvDa14RgPKYQ4sm3F+5uc1B5Px32VtjA==" saltValue="mVQVDi7pKArCH84yG8prxw==" spinCount="100000" sheet="1" objects="1" scenarios="1"/>
  <mergeCells count="661">
    <mergeCell ref="E354:F354"/>
    <mergeCell ref="E187:F187"/>
    <mergeCell ref="E188:F188"/>
    <mergeCell ref="E189:F189"/>
    <mergeCell ref="E283:F283"/>
    <mergeCell ref="E310:F310"/>
    <mergeCell ref="Y17:Z17"/>
    <mergeCell ref="Y18:Z18"/>
    <mergeCell ref="Y19:Z19"/>
    <mergeCell ref="Y20:Z20"/>
    <mergeCell ref="Y21:Z21"/>
    <mergeCell ref="Y22:Z22"/>
    <mergeCell ref="Y28:Z28"/>
    <mergeCell ref="Y29:Z29"/>
    <mergeCell ref="Y30:Z30"/>
    <mergeCell ref="Y31:Z31"/>
    <mergeCell ref="Y32:Z32"/>
    <mergeCell ref="Y57:Z57"/>
    <mergeCell ref="Y48:Z48"/>
    <mergeCell ref="Y49:Z49"/>
    <mergeCell ref="Y50:Z50"/>
    <mergeCell ref="Y51:Z51"/>
    <mergeCell ref="Y52:Z52"/>
    <mergeCell ref="Y63:Z63"/>
    <mergeCell ref="A1:A9"/>
    <mergeCell ref="F7:F9"/>
    <mergeCell ref="I7:I9"/>
    <mergeCell ref="B1:F1"/>
    <mergeCell ref="C2:D2"/>
    <mergeCell ref="C3:D3"/>
    <mergeCell ref="C4:D4"/>
    <mergeCell ref="B5:F5"/>
    <mergeCell ref="B6:F6"/>
    <mergeCell ref="Y1:AC1"/>
    <mergeCell ref="Y611:Z611"/>
    <mergeCell ref="Y612:Z612"/>
    <mergeCell ref="Y613:Z613"/>
    <mergeCell ref="Y614:Z614"/>
    <mergeCell ref="Y10:Z10"/>
    <mergeCell ref="Y11:Z11"/>
    <mergeCell ref="Y12:Z12"/>
    <mergeCell ref="Y13:Z13"/>
    <mergeCell ref="Y14:Z14"/>
    <mergeCell ref="Y15:Z15"/>
    <mergeCell ref="Y16:Z16"/>
    <mergeCell ref="X2:Z2"/>
    <mergeCell ref="X3:Z3"/>
    <mergeCell ref="X4:Z4"/>
    <mergeCell ref="X5:Z5"/>
    <mergeCell ref="Y23:Z23"/>
    <mergeCell ref="Y24:Z24"/>
    <mergeCell ref="Y25:Z25"/>
    <mergeCell ref="Y26:Z26"/>
    <mergeCell ref="Y27:Z27"/>
    <mergeCell ref="Y64:Z64"/>
    <mergeCell ref="Y65:Z65"/>
    <mergeCell ref="Y66:Z66"/>
    <mergeCell ref="Y620:Z620"/>
    <mergeCell ref="Y621:Z621"/>
    <mergeCell ref="Y622:Z622"/>
    <mergeCell ref="Y623:Z623"/>
    <mergeCell ref="Y624:Z624"/>
    <mergeCell ref="Y615:Z615"/>
    <mergeCell ref="Y616:Z616"/>
    <mergeCell ref="Y617:Z617"/>
    <mergeCell ref="Y618:Z618"/>
    <mergeCell ref="Y619:Z619"/>
    <mergeCell ref="Y629:Z629"/>
    <mergeCell ref="Y630:Z630"/>
    <mergeCell ref="Y632:Z632"/>
    <mergeCell ref="Y633:Z633"/>
    <mergeCell ref="Y634:Z634"/>
    <mergeCell ref="Y625:Z625"/>
    <mergeCell ref="Y626:Z626"/>
    <mergeCell ref="Y627:Z627"/>
    <mergeCell ref="Y628:Z628"/>
    <mergeCell ref="Y641:Z641"/>
    <mergeCell ref="Y642:Z642"/>
    <mergeCell ref="Y643:Z643"/>
    <mergeCell ref="Y644:Z644"/>
    <mergeCell ref="Y645:Z645"/>
    <mergeCell ref="Y635:Z635"/>
    <mergeCell ref="Y637:Z637"/>
    <mergeCell ref="Y638:Z638"/>
    <mergeCell ref="Y639:Z639"/>
    <mergeCell ref="Y640:Z640"/>
    <mergeCell ref="Y675:Z675"/>
    <mergeCell ref="Y666:Z666"/>
    <mergeCell ref="Y667:Z667"/>
    <mergeCell ref="Y668:Z668"/>
    <mergeCell ref="Y669:Z669"/>
    <mergeCell ref="Y670:Z670"/>
    <mergeCell ref="Y661:Z661"/>
    <mergeCell ref="Y662:Z662"/>
    <mergeCell ref="Y663:Z663"/>
    <mergeCell ref="Y664:Z664"/>
    <mergeCell ref="Y665:Z665"/>
    <mergeCell ref="Y671:Z671"/>
    <mergeCell ref="Y672:Z672"/>
    <mergeCell ref="Y673:Z673"/>
    <mergeCell ref="Y674:Z674"/>
    <mergeCell ref="Y656:Z656"/>
    <mergeCell ref="Y657:Z657"/>
    <mergeCell ref="Y658:Z658"/>
    <mergeCell ref="Y659:Z659"/>
    <mergeCell ref="Y660:Z660"/>
    <mergeCell ref="Y651:Z651"/>
    <mergeCell ref="Y652:Z652"/>
    <mergeCell ref="Y653:Z653"/>
    <mergeCell ref="Y654:Z654"/>
    <mergeCell ref="Y655:Z655"/>
    <mergeCell ref="Y646:Z646"/>
    <mergeCell ref="Y647:Z647"/>
    <mergeCell ref="Y648:Z648"/>
    <mergeCell ref="Y649:Z649"/>
    <mergeCell ref="Y650:Z650"/>
    <mergeCell ref="Y33:Z33"/>
    <mergeCell ref="Y34:Z34"/>
    <mergeCell ref="Y35:Z35"/>
    <mergeCell ref="Y36:Z36"/>
    <mergeCell ref="Y37:Z37"/>
    <mergeCell ref="Y43:Z43"/>
    <mergeCell ref="Y44:Z44"/>
    <mergeCell ref="Y45:Z45"/>
    <mergeCell ref="Y46:Z46"/>
    <mergeCell ref="Y47:Z47"/>
    <mergeCell ref="Y38:Z38"/>
    <mergeCell ref="Y39:Z39"/>
    <mergeCell ref="Y40:Z40"/>
    <mergeCell ref="Y41:Z41"/>
    <mergeCell ref="Y42:Z42"/>
    <mergeCell ref="Y53:Z53"/>
    <mergeCell ref="Y54:Z54"/>
    <mergeCell ref="Y55:Z55"/>
    <mergeCell ref="Y56:Z56"/>
    <mergeCell ref="Y67:Z67"/>
    <mergeCell ref="Y58:Z58"/>
    <mergeCell ref="Y59:Z59"/>
    <mergeCell ref="Y60:Z60"/>
    <mergeCell ref="Y61:Z61"/>
    <mergeCell ref="Y62:Z62"/>
    <mergeCell ref="Y73:Z73"/>
    <mergeCell ref="Y74:Z74"/>
    <mergeCell ref="Y75:Z75"/>
    <mergeCell ref="Y76:Z76"/>
    <mergeCell ref="Y77:Z77"/>
    <mergeCell ref="Y68:Z68"/>
    <mergeCell ref="Y69:Z69"/>
    <mergeCell ref="Y70:Z70"/>
    <mergeCell ref="Y71:Z71"/>
    <mergeCell ref="Y72:Z72"/>
    <mergeCell ref="Y83:Z83"/>
    <mergeCell ref="Y84:Z84"/>
    <mergeCell ref="Y85:Z85"/>
    <mergeCell ref="Y86:Z86"/>
    <mergeCell ref="Y87:Z87"/>
    <mergeCell ref="Y78:Z78"/>
    <mergeCell ref="Y79:Z79"/>
    <mergeCell ref="Y80:Z80"/>
    <mergeCell ref="Y81:Z81"/>
    <mergeCell ref="Y82:Z82"/>
    <mergeCell ref="Y93:Z93"/>
    <mergeCell ref="Y94:Z94"/>
    <mergeCell ref="Y95:Z95"/>
    <mergeCell ref="Y96:Z96"/>
    <mergeCell ref="Y97:Z97"/>
    <mergeCell ref="Y88:Z88"/>
    <mergeCell ref="Y89:Z89"/>
    <mergeCell ref="Y90:Z90"/>
    <mergeCell ref="Y91:Z91"/>
    <mergeCell ref="Y92:Z92"/>
    <mergeCell ref="Y103:Z103"/>
    <mergeCell ref="Y104:Z104"/>
    <mergeCell ref="Y105:Z105"/>
    <mergeCell ref="Y106:Z106"/>
    <mergeCell ref="Y107:Z107"/>
    <mergeCell ref="Y98:Z98"/>
    <mergeCell ref="Y99:Z99"/>
    <mergeCell ref="Y100:Z100"/>
    <mergeCell ref="Y101:Z101"/>
    <mergeCell ref="Y102:Z102"/>
    <mergeCell ref="Y113:Z113"/>
    <mergeCell ref="Y114:Z114"/>
    <mergeCell ref="Y115:Z115"/>
    <mergeCell ref="Y116:Z116"/>
    <mergeCell ref="Y117:Z117"/>
    <mergeCell ref="Y108:Z108"/>
    <mergeCell ref="Y109:Z109"/>
    <mergeCell ref="Y110:Z110"/>
    <mergeCell ref="Y111:Z111"/>
    <mergeCell ref="Y112:Z112"/>
    <mergeCell ref="Y123:Z123"/>
    <mergeCell ref="Y124:Z124"/>
    <mergeCell ref="Y125:Z125"/>
    <mergeCell ref="Y126:Z126"/>
    <mergeCell ref="Y127:Z127"/>
    <mergeCell ref="Y118:Z118"/>
    <mergeCell ref="Y119:Z119"/>
    <mergeCell ref="Y120:Z120"/>
    <mergeCell ref="Y121:Z121"/>
    <mergeCell ref="Y122:Z122"/>
    <mergeCell ref="Y133:Z133"/>
    <mergeCell ref="Y134:Z134"/>
    <mergeCell ref="Y135:Z135"/>
    <mergeCell ref="Y136:Z136"/>
    <mergeCell ref="Y137:Z137"/>
    <mergeCell ref="Y128:Z128"/>
    <mergeCell ref="Y129:Z129"/>
    <mergeCell ref="Y130:Z130"/>
    <mergeCell ref="Y131:Z131"/>
    <mergeCell ref="Y132:Z132"/>
    <mergeCell ref="Y143:Z143"/>
    <mergeCell ref="Y144:Z144"/>
    <mergeCell ref="Y145:Z145"/>
    <mergeCell ref="Y146:Z146"/>
    <mergeCell ref="Y147:Z147"/>
    <mergeCell ref="Y138:Z138"/>
    <mergeCell ref="Y139:Z139"/>
    <mergeCell ref="Y140:Z140"/>
    <mergeCell ref="Y141:Z141"/>
    <mergeCell ref="Y142:Z142"/>
    <mergeCell ref="Y153:Z153"/>
    <mergeCell ref="Y154:Z154"/>
    <mergeCell ref="Y155:Z155"/>
    <mergeCell ref="Y156:Z156"/>
    <mergeCell ref="Y157:Z157"/>
    <mergeCell ref="Y148:Z148"/>
    <mergeCell ref="Y149:Z149"/>
    <mergeCell ref="Y150:Z150"/>
    <mergeCell ref="Y151:Z151"/>
    <mergeCell ref="Y152:Z152"/>
    <mergeCell ref="Y163:Z163"/>
    <mergeCell ref="Y164:Z164"/>
    <mergeCell ref="Y165:Z165"/>
    <mergeCell ref="Y166:Z166"/>
    <mergeCell ref="Y167:Z167"/>
    <mergeCell ref="Y158:Z158"/>
    <mergeCell ref="Y159:Z159"/>
    <mergeCell ref="Y160:Z160"/>
    <mergeCell ref="Y161:Z161"/>
    <mergeCell ref="Y162:Z162"/>
    <mergeCell ref="Y173:Z173"/>
    <mergeCell ref="Y174:Z174"/>
    <mergeCell ref="Y175:Z175"/>
    <mergeCell ref="Y176:Z176"/>
    <mergeCell ref="Y177:Z177"/>
    <mergeCell ref="Y168:Z168"/>
    <mergeCell ref="Y169:Z169"/>
    <mergeCell ref="Y170:Z170"/>
    <mergeCell ref="Y171:Z171"/>
    <mergeCell ref="Y172:Z172"/>
    <mergeCell ref="Y183:Z183"/>
    <mergeCell ref="Y184:Z184"/>
    <mergeCell ref="Y185:Z185"/>
    <mergeCell ref="Y186:Z186"/>
    <mergeCell ref="Y187:Z187"/>
    <mergeCell ref="Y178:Z178"/>
    <mergeCell ref="Y179:Z179"/>
    <mergeCell ref="Y180:Z180"/>
    <mergeCell ref="Y181:Z181"/>
    <mergeCell ref="Y182:Z182"/>
    <mergeCell ref="Y193:Z193"/>
    <mergeCell ref="Y194:Z194"/>
    <mergeCell ref="Y195:Z195"/>
    <mergeCell ref="Y196:Z196"/>
    <mergeCell ref="Y197:Z197"/>
    <mergeCell ref="Y188:Z188"/>
    <mergeCell ref="Y189:Z189"/>
    <mergeCell ref="Y190:Z190"/>
    <mergeCell ref="Y191:Z191"/>
    <mergeCell ref="Y192:Z192"/>
    <mergeCell ref="Y203:Z203"/>
    <mergeCell ref="Y204:Z204"/>
    <mergeCell ref="Y205:Z205"/>
    <mergeCell ref="Y206:Z206"/>
    <mergeCell ref="Y207:Z207"/>
    <mergeCell ref="Y198:Z198"/>
    <mergeCell ref="Y199:Z199"/>
    <mergeCell ref="Y200:Z200"/>
    <mergeCell ref="Y201:Z201"/>
    <mergeCell ref="Y202:Z202"/>
    <mergeCell ref="Y213:Z213"/>
    <mergeCell ref="Y214:Z214"/>
    <mergeCell ref="Y215:Z215"/>
    <mergeCell ref="Y216:Z216"/>
    <mergeCell ref="Y217:Z217"/>
    <mergeCell ref="Y208:Z208"/>
    <mergeCell ref="Y209:Z209"/>
    <mergeCell ref="Y210:Z210"/>
    <mergeCell ref="Y211:Z211"/>
    <mergeCell ref="Y212:Z212"/>
    <mergeCell ref="Y222:Z222"/>
    <mergeCell ref="Y223:Z223"/>
    <mergeCell ref="Y224:Z224"/>
    <mergeCell ref="Y225:Z225"/>
    <mergeCell ref="Y226:Z226"/>
    <mergeCell ref="Y218:Z218"/>
    <mergeCell ref="Y219:Z219"/>
    <mergeCell ref="Y220:Z220"/>
    <mergeCell ref="Y221:Z221"/>
    <mergeCell ref="Y232:Z232"/>
    <mergeCell ref="Y233:Z233"/>
    <mergeCell ref="Y234:Z234"/>
    <mergeCell ref="Y235:Z235"/>
    <mergeCell ref="Y236:Z236"/>
    <mergeCell ref="Y227:Z227"/>
    <mergeCell ref="Y228:Z228"/>
    <mergeCell ref="Y229:Z229"/>
    <mergeCell ref="Y230:Z230"/>
    <mergeCell ref="Y231:Z231"/>
    <mergeCell ref="Y242:Z242"/>
    <mergeCell ref="Y243:Z243"/>
    <mergeCell ref="Y244:Z244"/>
    <mergeCell ref="Y245:Z245"/>
    <mergeCell ref="Y246:Z246"/>
    <mergeCell ref="Y237:Z237"/>
    <mergeCell ref="Y238:Z238"/>
    <mergeCell ref="Y239:Z239"/>
    <mergeCell ref="Y240:Z240"/>
    <mergeCell ref="Y241:Z241"/>
    <mergeCell ref="Y252:Z252"/>
    <mergeCell ref="Y253:Z253"/>
    <mergeCell ref="Y254:Z254"/>
    <mergeCell ref="Y255:Z255"/>
    <mergeCell ref="Y256:Z256"/>
    <mergeCell ref="Y247:Z247"/>
    <mergeCell ref="Y248:Z248"/>
    <mergeCell ref="Y249:Z249"/>
    <mergeCell ref="Y250:Z250"/>
    <mergeCell ref="Y251:Z251"/>
    <mergeCell ref="Y262:Z262"/>
    <mergeCell ref="Y263:Z263"/>
    <mergeCell ref="Y264:Z264"/>
    <mergeCell ref="Y265:Z265"/>
    <mergeCell ref="Y257:Z257"/>
    <mergeCell ref="Y258:Z258"/>
    <mergeCell ref="Y259:Z259"/>
    <mergeCell ref="Y260:Z260"/>
    <mergeCell ref="Y261:Z261"/>
    <mergeCell ref="Y271:Z271"/>
    <mergeCell ref="Y272:Z272"/>
    <mergeCell ref="Y273:Z273"/>
    <mergeCell ref="Y274:Z274"/>
    <mergeCell ref="Y275:Z275"/>
    <mergeCell ref="Y266:Z266"/>
    <mergeCell ref="Y267:Z267"/>
    <mergeCell ref="Y268:Z268"/>
    <mergeCell ref="Y269:Z269"/>
    <mergeCell ref="Y270:Z270"/>
    <mergeCell ref="Y281:Z281"/>
    <mergeCell ref="Y282:Z282"/>
    <mergeCell ref="Y283:Z283"/>
    <mergeCell ref="Y284:Z284"/>
    <mergeCell ref="Y285:Z285"/>
    <mergeCell ref="Y276:Z276"/>
    <mergeCell ref="Y277:Z277"/>
    <mergeCell ref="Y278:Z278"/>
    <mergeCell ref="Y279:Z279"/>
    <mergeCell ref="Y280:Z280"/>
    <mergeCell ref="Y291:Z291"/>
    <mergeCell ref="Y292:Z292"/>
    <mergeCell ref="Y293:Z293"/>
    <mergeCell ref="Y294:Z294"/>
    <mergeCell ref="Y295:Z295"/>
    <mergeCell ref="Y286:Z286"/>
    <mergeCell ref="Y287:Z287"/>
    <mergeCell ref="Y288:Z288"/>
    <mergeCell ref="Y289:Z289"/>
    <mergeCell ref="Y290:Z290"/>
    <mergeCell ref="Y301:Z301"/>
    <mergeCell ref="Y302:Z302"/>
    <mergeCell ref="Y303:Z303"/>
    <mergeCell ref="Y304:Z304"/>
    <mergeCell ref="Y305:Z305"/>
    <mergeCell ref="Y296:Z296"/>
    <mergeCell ref="Y297:Z297"/>
    <mergeCell ref="Y298:Z298"/>
    <mergeCell ref="Y299:Z299"/>
    <mergeCell ref="Y300:Z300"/>
    <mergeCell ref="Y311:Z311"/>
    <mergeCell ref="Y312:Z312"/>
    <mergeCell ref="Y313:Z313"/>
    <mergeCell ref="Y314:Z314"/>
    <mergeCell ref="Y315:Z315"/>
    <mergeCell ref="Y306:Z306"/>
    <mergeCell ref="Y307:Z307"/>
    <mergeCell ref="Y308:Z308"/>
    <mergeCell ref="Y309:Z309"/>
    <mergeCell ref="Y310:Z310"/>
    <mergeCell ref="Y321:Z321"/>
    <mergeCell ref="Y322:Z322"/>
    <mergeCell ref="Y323:Z323"/>
    <mergeCell ref="Y324:Z324"/>
    <mergeCell ref="Y325:Z325"/>
    <mergeCell ref="Y316:Z316"/>
    <mergeCell ref="Y317:Z317"/>
    <mergeCell ref="Y318:Z318"/>
    <mergeCell ref="Y319:Z319"/>
    <mergeCell ref="Y320:Z320"/>
    <mergeCell ref="Y331:Z331"/>
    <mergeCell ref="Y332:Z332"/>
    <mergeCell ref="Y333:Z333"/>
    <mergeCell ref="Y334:Z334"/>
    <mergeCell ref="Y335:Z335"/>
    <mergeCell ref="Y326:Z326"/>
    <mergeCell ref="Y327:Z327"/>
    <mergeCell ref="Y328:Z328"/>
    <mergeCell ref="Y329:Z329"/>
    <mergeCell ref="Y330:Z330"/>
    <mergeCell ref="Y341:Z341"/>
    <mergeCell ref="Y342:Z342"/>
    <mergeCell ref="Y343:Z343"/>
    <mergeCell ref="Y344:Z344"/>
    <mergeCell ref="Y345:Z345"/>
    <mergeCell ref="Y336:Z336"/>
    <mergeCell ref="Y337:Z337"/>
    <mergeCell ref="Y338:Z338"/>
    <mergeCell ref="Y339:Z339"/>
    <mergeCell ref="Y340:Z340"/>
    <mergeCell ref="Y351:Z351"/>
    <mergeCell ref="Y352:Z352"/>
    <mergeCell ref="Y353:Z353"/>
    <mergeCell ref="Y354:Z354"/>
    <mergeCell ref="Y355:Z355"/>
    <mergeCell ref="Y346:Z346"/>
    <mergeCell ref="Y347:Z347"/>
    <mergeCell ref="Y348:Z348"/>
    <mergeCell ref="Y349:Z349"/>
    <mergeCell ref="Y350:Z350"/>
    <mergeCell ref="Y361:Z361"/>
    <mergeCell ref="Y362:Z362"/>
    <mergeCell ref="Y363:Z363"/>
    <mergeCell ref="Y364:Z364"/>
    <mergeCell ref="Y365:Z365"/>
    <mergeCell ref="Y356:Z356"/>
    <mergeCell ref="Y357:Z357"/>
    <mergeCell ref="Y358:Z358"/>
    <mergeCell ref="Y359:Z359"/>
    <mergeCell ref="Y360:Z360"/>
    <mergeCell ref="Y371:Z371"/>
    <mergeCell ref="Y372:Z372"/>
    <mergeCell ref="Y373:Z373"/>
    <mergeCell ref="Y374:Z374"/>
    <mergeCell ref="Y375:Z375"/>
    <mergeCell ref="Y366:Z366"/>
    <mergeCell ref="Y367:Z367"/>
    <mergeCell ref="Y368:Z368"/>
    <mergeCell ref="Y369:Z369"/>
    <mergeCell ref="Y370:Z370"/>
    <mergeCell ref="Y381:Z381"/>
    <mergeCell ref="Y382:Z382"/>
    <mergeCell ref="Y383:Z383"/>
    <mergeCell ref="Y384:Z384"/>
    <mergeCell ref="Y385:Z385"/>
    <mergeCell ref="Y376:Z376"/>
    <mergeCell ref="Y377:Z377"/>
    <mergeCell ref="Y378:Z378"/>
    <mergeCell ref="Y379:Z379"/>
    <mergeCell ref="Y380:Z380"/>
    <mergeCell ref="Y391:Z391"/>
    <mergeCell ref="Y392:Z392"/>
    <mergeCell ref="Y393:Z393"/>
    <mergeCell ref="Y394:Z394"/>
    <mergeCell ref="Y395:Z395"/>
    <mergeCell ref="Y386:Z386"/>
    <mergeCell ref="Y387:Z387"/>
    <mergeCell ref="Y388:Z388"/>
    <mergeCell ref="Y389:Z389"/>
    <mergeCell ref="Y390:Z390"/>
    <mergeCell ref="Y401:Z401"/>
    <mergeCell ref="Y402:Z402"/>
    <mergeCell ref="Y403:Z403"/>
    <mergeCell ref="Y404:Z404"/>
    <mergeCell ref="Y405:Z405"/>
    <mergeCell ref="Y396:Z396"/>
    <mergeCell ref="Y397:Z397"/>
    <mergeCell ref="Y398:Z398"/>
    <mergeCell ref="Y399:Z399"/>
    <mergeCell ref="Y400:Z400"/>
    <mergeCell ref="Y411:Z411"/>
    <mergeCell ref="Y412:Z412"/>
    <mergeCell ref="Y413:Z413"/>
    <mergeCell ref="Y414:Z414"/>
    <mergeCell ref="Y416:Z416"/>
    <mergeCell ref="Y406:Z406"/>
    <mergeCell ref="Y407:Z407"/>
    <mergeCell ref="Y408:Z408"/>
    <mergeCell ref="Y409:Z409"/>
    <mergeCell ref="Y410:Z410"/>
    <mergeCell ref="Y422:Z422"/>
    <mergeCell ref="Y423:Z423"/>
    <mergeCell ref="Y424:Z424"/>
    <mergeCell ref="Y425:Z425"/>
    <mergeCell ref="Y426:Z426"/>
    <mergeCell ref="Y417:Z417"/>
    <mergeCell ref="Y418:Z418"/>
    <mergeCell ref="Y419:Z419"/>
    <mergeCell ref="Y420:Z420"/>
    <mergeCell ref="Y421:Z421"/>
    <mergeCell ref="Y433:Z433"/>
    <mergeCell ref="Y434:Z434"/>
    <mergeCell ref="Y435:Z435"/>
    <mergeCell ref="Y436:Z436"/>
    <mergeCell ref="Y437:Z437"/>
    <mergeCell ref="Y427:Z427"/>
    <mergeCell ref="Y428:Z428"/>
    <mergeCell ref="Y430:Z430"/>
    <mergeCell ref="Y431:Z431"/>
    <mergeCell ref="Y432:Z432"/>
    <mergeCell ref="Y443:Z443"/>
    <mergeCell ref="Y444:Z444"/>
    <mergeCell ref="Y445:Z445"/>
    <mergeCell ref="Y446:Z446"/>
    <mergeCell ref="Y447:Z447"/>
    <mergeCell ref="Y438:Z438"/>
    <mergeCell ref="Y439:Z439"/>
    <mergeCell ref="Y440:Z440"/>
    <mergeCell ref="Y441:Z441"/>
    <mergeCell ref="Y442:Z442"/>
    <mergeCell ref="Y453:Z453"/>
    <mergeCell ref="Y454:Z454"/>
    <mergeCell ref="Y455:Z455"/>
    <mergeCell ref="Y456:Z456"/>
    <mergeCell ref="Y457:Z457"/>
    <mergeCell ref="Y448:Z448"/>
    <mergeCell ref="Y449:Z449"/>
    <mergeCell ref="Y450:Z450"/>
    <mergeCell ref="Y451:Z451"/>
    <mergeCell ref="Y452:Z452"/>
    <mergeCell ref="Y463:Z463"/>
    <mergeCell ref="Y464:Z464"/>
    <mergeCell ref="Y465:Z465"/>
    <mergeCell ref="Y466:Z466"/>
    <mergeCell ref="Y467:Z467"/>
    <mergeCell ref="Y458:Z458"/>
    <mergeCell ref="Y459:Z459"/>
    <mergeCell ref="Y460:Z460"/>
    <mergeCell ref="Y461:Z461"/>
    <mergeCell ref="Y462:Z462"/>
    <mergeCell ref="Y488:Z488"/>
    <mergeCell ref="Y489:Z489"/>
    <mergeCell ref="Y490:Z490"/>
    <mergeCell ref="Y492:Z492"/>
    <mergeCell ref="Y494:Z494"/>
    <mergeCell ref="Y468:Z468"/>
    <mergeCell ref="Y469:Z469"/>
    <mergeCell ref="Y486:Z486"/>
    <mergeCell ref="Y487:Z487"/>
    <mergeCell ref="Y500:Z500"/>
    <mergeCell ref="Y501:Z501"/>
    <mergeCell ref="Y502:Z502"/>
    <mergeCell ref="Y503:Z503"/>
    <mergeCell ref="Y505:Z505"/>
    <mergeCell ref="Y495:Z495"/>
    <mergeCell ref="Y496:Z496"/>
    <mergeCell ref="Y497:Z497"/>
    <mergeCell ref="Y498:Z498"/>
    <mergeCell ref="Y499:Z499"/>
    <mergeCell ref="Y512:Z512"/>
    <mergeCell ref="Y513:Z513"/>
    <mergeCell ref="Y514:Z514"/>
    <mergeCell ref="Y515:Z515"/>
    <mergeCell ref="Y516:Z516"/>
    <mergeCell ref="Y507:Z507"/>
    <mergeCell ref="Y508:Z508"/>
    <mergeCell ref="Y509:Z509"/>
    <mergeCell ref="Y510:Z510"/>
    <mergeCell ref="Y511:Z511"/>
    <mergeCell ref="Y522:Z522"/>
    <mergeCell ref="Y523:Z523"/>
    <mergeCell ref="Y524:Z524"/>
    <mergeCell ref="Y525:Z525"/>
    <mergeCell ref="Y526:Z526"/>
    <mergeCell ref="Y517:Z517"/>
    <mergeCell ref="Y518:Z518"/>
    <mergeCell ref="Y519:Z519"/>
    <mergeCell ref="Y520:Z520"/>
    <mergeCell ref="Y521:Z521"/>
    <mergeCell ref="Y532:Z532"/>
    <mergeCell ref="Y533:Z533"/>
    <mergeCell ref="Y534:Z534"/>
    <mergeCell ref="Y535:Z535"/>
    <mergeCell ref="Y536:Z536"/>
    <mergeCell ref="Y527:Z527"/>
    <mergeCell ref="Y528:Z528"/>
    <mergeCell ref="Y529:Z529"/>
    <mergeCell ref="Y530:Z530"/>
    <mergeCell ref="Y531:Z531"/>
    <mergeCell ref="Y542:Z542"/>
    <mergeCell ref="Y543:Z543"/>
    <mergeCell ref="Y544:Z544"/>
    <mergeCell ref="Y545:Z545"/>
    <mergeCell ref="Y546:Z546"/>
    <mergeCell ref="Y537:Z537"/>
    <mergeCell ref="Y538:Z538"/>
    <mergeCell ref="Y539:Z539"/>
    <mergeCell ref="Y540:Z540"/>
    <mergeCell ref="Y541:Z541"/>
    <mergeCell ref="Y552:Z552"/>
    <mergeCell ref="Y553:Z553"/>
    <mergeCell ref="Y554:Z554"/>
    <mergeCell ref="Y555:Z555"/>
    <mergeCell ref="Y556:Z556"/>
    <mergeCell ref="Y547:Z547"/>
    <mergeCell ref="Y548:Z548"/>
    <mergeCell ref="Y549:Z549"/>
    <mergeCell ref="Y550:Z550"/>
    <mergeCell ref="Y551:Z551"/>
    <mergeCell ref="Y562:Z562"/>
    <mergeCell ref="Y563:Z563"/>
    <mergeCell ref="Y564:Z564"/>
    <mergeCell ref="Y565:Z565"/>
    <mergeCell ref="Y566:Z566"/>
    <mergeCell ref="Y557:Z557"/>
    <mergeCell ref="Y558:Z558"/>
    <mergeCell ref="Y559:Z559"/>
    <mergeCell ref="Y560:Z560"/>
    <mergeCell ref="Y561:Z561"/>
    <mergeCell ref="Y572:Z572"/>
    <mergeCell ref="Y573:Z573"/>
    <mergeCell ref="Y574:Z574"/>
    <mergeCell ref="Y575:Z575"/>
    <mergeCell ref="Y576:Z576"/>
    <mergeCell ref="Y567:Z567"/>
    <mergeCell ref="Y568:Z568"/>
    <mergeCell ref="Y569:Z569"/>
    <mergeCell ref="Y570:Z570"/>
    <mergeCell ref="Y571:Z571"/>
    <mergeCell ref="Y582:Z582"/>
    <mergeCell ref="Y583:Z583"/>
    <mergeCell ref="Y584:Z584"/>
    <mergeCell ref="Y585:Z585"/>
    <mergeCell ref="Y586:Z586"/>
    <mergeCell ref="Y577:Z577"/>
    <mergeCell ref="Y578:Z578"/>
    <mergeCell ref="Y579:Z579"/>
    <mergeCell ref="Y580:Z580"/>
    <mergeCell ref="Y581:Z581"/>
    <mergeCell ref="Y592:Z592"/>
    <mergeCell ref="Y593:Z593"/>
    <mergeCell ref="Y594:Z594"/>
    <mergeCell ref="Y595:Z595"/>
    <mergeCell ref="Y596:Z596"/>
    <mergeCell ref="Y587:Z587"/>
    <mergeCell ref="Y588:Z588"/>
    <mergeCell ref="Y589:Z589"/>
    <mergeCell ref="Y590:Z590"/>
    <mergeCell ref="Y591:Z591"/>
    <mergeCell ref="Y607:Z607"/>
    <mergeCell ref="Y608:Z608"/>
    <mergeCell ref="Y609:Z609"/>
    <mergeCell ref="Y602:Z602"/>
    <mergeCell ref="Y603:Z603"/>
    <mergeCell ref="Y604:Z604"/>
    <mergeCell ref="Y605:Z605"/>
    <mergeCell ref="Y606:Z606"/>
    <mergeCell ref="Y597:Z597"/>
    <mergeCell ref="Y598:Z598"/>
    <mergeCell ref="Y599:Z599"/>
    <mergeCell ref="Y600:Z600"/>
    <mergeCell ref="Y601:Z601"/>
  </mergeCells>
  <phoneticPr fontId="4" type="noConversion"/>
  <conditionalFormatting sqref="AE120 U10:W18 U195:W201 U227:V227 U232:W240 U336:W350 U489:W501 AD10:AD36 AD77:AD109 U203:W226 U257:W272 AD203:AF261 AD263:AF381 AD416:AF469 AD486:AF528 AD600:AF629 U600:W655 AF630:AF675">
    <cfRule type="expression" dxfId="288" priority="394">
      <formula>MOD(ROW(),2)=0</formula>
    </cfRule>
  </conditionalFormatting>
  <conditionalFormatting sqref="AF120:AG120">
    <cfRule type="expression" dxfId="287" priority="393">
      <formula>MOD(ROW(),2)=0</formula>
    </cfRule>
  </conditionalFormatting>
  <conditionalFormatting sqref="F195">
    <cfRule type="expression" dxfId="286" priority="358">
      <formula>MOD(ROW(),2)=0</formula>
    </cfRule>
  </conditionalFormatting>
  <conditionalFormatting sqref="F81 F83">
    <cfRule type="expression" dxfId="285" priority="362">
      <formula>MOD(ROW(),2)=0</formula>
    </cfRule>
  </conditionalFormatting>
  <conditionalFormatting sqref="F91">
    <cfRule type="expression" dxfId="284" priority="361">
      <formula>MOD(ROW(),2)=0</formula>
    </cfRule>
  </conditionalFormatting>
  <conditionalFormatting sqref="F105 F107">
    <cfRule type="expression" dxfId="283" priority="360">
      <formula>MOD(ROW(),2)=0</formula>
    </cfRule>
  </conditionalFormatting>
  <conditionalFormatting sqref="W19:W37">
    <cfRule type="expression" dxfId="282" priority="348">
      <formula>MOD(ROW(),2)=0</formula>
    </cfRule>
  </conditionalFormatting>
  <conditionalFormatting sqref="W19:W37">
    <cfRule type="expression" dxfId="281" priority="347">
      <formula>MOD(ROW(),2)=0</formula>
    </cfRule>
  </conditionalFormatting>
  <conditionalFormatting sqref="V19:V37">
    <cfRule type="expression" dxfId="280" priority="346">
      <formula>MOD(ROW(),2)=0</formula>
    </cfRule>
  </conditionalFormatting>
  <conditionalFormatting sqref="U19:U37">
    <cfRule type="expression" dxfId="279" priority="345">
      <formula>MOD(ROW(),2)=0</formula>
    </cfRule>
  </conditionalFormatting>
  <conditionalFormatting sqref="U105:U107">
    <cfRule type="expression" dxfId="278" priority="318">
      <formula>MOD(ROW(),2)=0</formula>
    </cfRule>
  </conditionalFormatting>
  <conditionalFormatting sqref="U195">
    <cfRule type="expression" dxfId="277" priority="272">
      <formula>MOD(ROW(),2)=0</formula>
    </cfRule>
  </conditionalFormatting>
  <conditionalFormatting sqref="W38:W59">
    <cfRule type="expression" dxfId="276" priority="344">
      <formula>MOD(ROW(),2)=0</formula>
    </cfRule>
  </conditionalFormatting>
  <conditionalFormatting sqref="W38:W59">
    <cfRule type="expression" dxfId="275" priority="343">
      <formula>MOD(ROW(),2)=0</formula>
    </cfRule>
  </conditionalFormatting>
  <conditionalFormatting sqref="V38:V59">
    <cfRule type="expression" dxfId="274" priority="342">
      <formula>MOD(ROW(),2)=0</formula>
    </cfRule>
  </conditionalFormatting>
  <conditionalFormatting sqref="U38:U59">
    <cfRule type="expression" dxfId="273" priority="341">
      <formula>MOD(ROW(),2)=0</formula>
    </cfRule>
  </conditionalFormatting>
  <conditionalFormatting sqref="W60:W80">
    <cfRule type="expression" dxfId="272" priority="340">
      <formula>MOD(ROW(),2)=0</formula>
    </cfRule>
  </conditionalFormatting>
  <conditionalFormatting sqref="W60:W80">
    <cfRule type="expression" dxfId="271" priority="339">
      <formula>MOD(ROW(),2)=0</formula>
    </cfRule>
  </conditionalFormatting>
  <conditionalFormatting sqref="V60:V80">
    <cfRule type="expression" dxfId="270" priority="338">
      <formula>MOD(ROW(),2)=0</formula>
    </cfRule>
  </conditionalFormatting>
  <conditionalFormatting sqref="U60:U80">
    <cfRule type="expression" dxfId="269" priority="337">
      <formula>MOD(ROW(),2)=0</formula>
    </cfRule>
  </conditionalFormatting>
  <conditionalFormatting sqref="W81:W95">
    <cfRule type="expression" dxfId="268" priority="336">
      <formula>MOD(ROW(),2)=0</formula>
    </cfRule>
  </conditionalFormatting>
  <conditionalFormatting sqref="W81 W86:W91 W94:W95">
    <cfRule type="expression" dxfId="267" priority="335">
      <formula>MOD(ROW(),2)=0</formula>
    </cfRule>
  </conditionalFormatting>
  <conditionalFormatting sqref="W82:W85">
    <cfRule type="expression" dxfId="266" priority="334">
      <formula>MOD(ROW(),2)=0</formula>
    </cfRule>
  </conditionalFormatting>
  <conditionalFormatting sqref="W92:W93">
    <cfRule type="expression" dxfId="265" priority="333">
      <formula>MOD(ROW(),2)=0</formula>
    </cfRule>
  </conditionalFormatting>
  <conditionalFormatting sqref="V85:V90 V93:V95">
    <cfRule type="expression" dxfId="264" priority="331">
      <formula>MOD(ROW(),2)=0</formula>
    </cfRule>
  </conditionalFormatting>
  <conditionalFormatting sqref="V91:V92">
    <cfRule type="expression" dxfId="263" priority="329">
      <formula>MOD(ROW(),2)=0</formula>
    </cfRule>
  </conditionalFormatting>
  <conditionalFormatting sqref="V81:V95">
    <cfRule type="expression" dxfId="262" priority="332">
      <formula>MOD(ROW(),2)=0</formula>
    </cfRule>
  </conditionalFormatting>
  <conditionalFormatting sqref="V81:V84">
    <cfRule type="expression" dxfId="261" priority="330">
      <formula>MOD(ROW(),2)=0</formula>
    </cfRule>
  </conditionalFormatting>
  <conditionalFormatting sqref="U91:U92">
    <cfRule type="expression" dxfId="260" priority="326">
      <formula>MOD(ROW(),2)=0</formula>
    </cfRule>
  </conditionalFormatting>
  <conditionalFormatting sqref="U81:U95">
    <cfRule type="expression" dxfId="259" priority="328">
      <formula>MOD(ROW(),2)=0</formula>
    </cfRule>
  </conditionalFormatting>
  <conditionalFormatting sqref="U81:U84">
    <cfRule type="expression" dxfId="258" priority="327">
      <formula>MOD(ROW(),2)=0</formula>
    </cfRule>
  </conditionalFormatting>
  <conditionalFormatting sqref="W96:W107">
    <cfRule type="expression" dxfId="257" priority="325">
      <formula>MOD(ROW(),2)=0</formula>
    </cfRule>
  </conditionalFormatting>
  <conditionalFormatting sqref="W96:W105">
    <cfRule type="expression" dxfId="256" priority="324">
      <formula>MOD(ROW(),2)=0</formula>
    </cfRule>
  </conditionalFormatting>
  <conditionalFormatting sqref="W106:W107">
    <cfRule type="expression" dxfId="255" priority="323">
      <formula>MOD(ROW(),2)=0</formula>
    </cfRule>
  </conditionalFormatting>
  <conditionalFormatting sqref="V96:V104">
    <cfRule type="expression" dxfId="254" priority="321">
      <formula>MOD(ROW(),2)=0</formula>
    </cfRule>
  </conditionalFormatting>
  <conditionalFormatting sqref="V105:V107">
    <cfRule type="expression" dxfId="253" priority="320">
      <formula>MOD(ROW(),2)=0</formula>
    </cfRule>
  </conditionalFormatting>
  <conditionalFormatting sqref="V96:V107">
    <cfRule type="expression" dxfId="252" priority="322">
      <formula>MOD(ROW(),2)=0</formula>
    </cfRule>
  </conditionalFormatting>
  <conditionalFormatting sqref="U96:U107">
    <cfRule type="expression" dxfId="251" priority="319">
      <formula>MOD(ROW(),2)=0</formula>
    </cfRule>
  </conditionalFormatting>
  <conditionalFormatting sqref="W108:W125">
    <cfRule type="expression" dxfId="250" priority="317">
      <formula>MOD(ROW(),2)=0</formula>
    </cfRule>
  </conditionalFormatting>
  <conditionalFormatting sqref="W111:W125">
    <cfRule type="expression" dxfId="249" priority="316">
      <formula>MOD(ROW(),2)=0</formula>
    </cfRule>
  </conditionalFormatting>
  <conditionalFormatting sqref="W108:W110">
    <cfRule type="expression" dxfId="248" priority="315">
      <formula>MOD(ROW(),2)=0</formula>
    </cfRule>
  </conditionalFormatting>
  <conditionalFormatting sqref="V110:V125">
    <cfRule type="expression" dxfId="247" priority="313">
      <formula>MOD(ROW(),2)=0</formula>
    </cfRule>
  </conditionalFormatting>
  <conditionalFormatting sqref="V108:V109">
    <cfRule type="expression" dxfId="246" priority="312">
      <formula>MOD(ROW(),2)=0</formula>
    </cfRule>
  </conditionalFormatting>
  <conditionalFormatting sqref="V108:V125">
    <cfRule type="expression" dxfId="245" priority="314">
      <formula>MOD(ROW(),2)=0</formula>
    </cfRule>
  </conditionalFormatting>
  <conditionalFormatting sqref="U108:U109">
    <cfRule type="expression" dxfId="244" priority="310">
      <formula>MOD(ROW(),2)=0</formula>
    </cfRule>
  </conditionalFormatting>
  <conditionalFormatting sqref="U108:U125">
    <cfRule type="expression" dxfId="243" priority="311">
      <formula>MOD(ROW(),2)=0</formula>
    </cfRule>
  </conditionalFormatting>
  <conditionalFormatting sqref="F108:F109">
    <cfRule type="expression" dxfId="242" priority="308">
      <formula>MOD(ROW(),2)=0</formula>
    </cfRule>
  </conditionalFormatting>
  <conditionalFormatting sqref="F108:F109">
    <cfRule type="expression" dxfId="241" priority="309">
      <formula>MOD(ROW(),2)=0</formula>
    </cfRule>
  </conditionalFormatting>
  <conditionalFormatting sqref="W126:W141">
    <cfRule type="expression" dxfId="240" priority="307">
      <formula>MOD(ROW(),2)=0</formula>
    </cfRule>
  </conditionalFormatting>
  <conditionalFormatting sqref="W126:W141">
    <cfRule type="expression" dxfId="239" priority="306">
      <formula>MOD(ROW(),2)=0</formula>
    </cfRule>
  </conditionalFormatting>
  <conditionalFormatting sqref="V126:V141">
    <cfRule type="expression" dxfId="238" priority="304">
      <formula>MOD(ROW(),2)=0</formula>
    </cfRule>
  </conditionalFormatting>
  <conditionalFormatting sqref="V126:V141">
    <cfRule type="expression" dxfId="237" priority="305">
      <formula>MOD(ROW(),2)=0</formula>
    </cfRule>
  </conditionalFormatting>
  <conditionalFormatting sqref="U126:U141">
    <cfRule type="expression" dxfId="236" priority="303">
      <formula>MOD(ROW(),2)=0</formula>
    </cfRule>
  </conditionalFormatting>
  <conditionalFormatting sqref="W142:W155">
    <cfRule type="expression" dxfId="235" priority="302">
      <formula>MOD(ROW(),2)=0</formula>
    </cfRule>
  </conditionalFormatting>
  <conditionalFormatting sqref="W142:W155">
    <cfRule type="expression" dxfId="234" priority="301">
      <formula>MOD(ROW(),2)=0</formula>
    </cfRule>
  </conditionalFormatting>
  <conditionalFormatting sqref="V142:V155">
    <cfRule type="expression" dxfId="233" priority="299">
      <formula>MOD(ROW(),2)=0</formula>
    </cfRule>
  </conditionalFormatting>
  <conditionalFormatting sqref="V142:V155">
    <cfRule type="expression" dxfId="232" priority="300">
      <formula>MOD(ROW(),2)=0</formula>
    </cfRule>
  </conditionalFormatting>
  <conditionalFormatting sqref="U142:U155">
    <cfRule type="expression" dxfId="231" priority="298">
      <formula>MOD(ROW(),2)=0</formula>
    </cfRule>
  </conditionalFormatting>
  <conditionalFormatting sqref="W156:W169">
    <cfRule type="expression" dxfId="230" priority="297">
      <formula>MOD(ROW(),2)=0</formula>
    </cfRule>
  </conditionalFormatting>
  <conditionalFormatting sqref="W156:W169">
    <cfRule type="expression" dxfId="229" priority="296">
      <formula>MOD(ROW(),2)=0</formula>
    </cfRule>
  </conditionalFormatting>
  <conditionalFormatting sqref="V156:V169">
    <cfRule type="expression" dxfId="228" priority="294">
      <formula>MOD(ROW(),2)=0</formula>
    </cfRule>
  </conditionalFormatting>
  <conditionalFormatting sqref="V156:V169">
    <cfRule type="expression" dxfId="227" priority="295">
      <formula>MOD(ROW(),2)=0</formula>
    </cfRule>
  </conditionalFormatting>
  <conditionalFormatting sqref="U156:U169">
    <cfRule type="expression" dxfId="226" priority="293">
      <formula>MOD(ROW(),2)=0</formula>
    </cfRule>
  </conditionalFormatting>
  <conditionalFormatting sqref="W170:W184">
    <cfRule type="expression" dxfId="225" priority="292">
      <formula>MOD(ROW(),2)=0</formula>
    </cfRule>
  </conditionalFormatting>
  <conditionalFormatting sqref="W170:W184">
    <cfRule type="expression" dxfId="224" priority="291">
      <formula>MOD(ROW(),2)=0</formula>
    </cfRule>
  </conditionalFormatting>
  <conditionalFormatting sqref="V170:V184">
    <cfRule type="expression" dxfId="223" priority="289">
      <formula>MOD(ROW(),2)=0</formula>
    </cfRule>
  </conditionalFormatting>
  <conditionalFormatting sqref="V170:V184">
    <cfRule type="expression" dxfId="222" priority="290">
      <formula>MOD(ROW(),2)=0</formula>
    </cfRule>
  </conditionalFormatting>
  <conditionalFormatting sqref="U170:U184">
    <cfRule type="expression" dxfId="221" priority="288">
      <formula>MOD(ROW(),2)=0</formula>
    </cfRule>
  </conditionalFormatting>
  <conditionalFormatting sqref="W185:W194">
    <cfRule type="expression" dxfId="220" priority="287">
      <formula>MOD(ROW(),2)=0</formula>
    </cfRule>
  </conditionalFormatting>
  <conditionalFormatting sqref="W185 W187:W194">
    <cfRule type="expression" dxfId="219" priority="286">
      <formula>MOD(ROW(),2)=0</formula>
    </cfRule>
  </conditionalFormatting>
  <conditionalFormatting sqref="W186">
    <cfRule type="expression" dxfId="218" priority="285">
      <formula>MOD(ROW(),2)=0</formula>
    </cfRule>
  </conditionalFormatting>
  <conditionalFormatting sqref="V186:V194">
    <cfRule type="expression" dxfId="217" priority="283">
      <formula>MOD(ROW(),2)=0</formula>
    </cfRule>
  </conditionalFormatting>
  <conditionalFormatting sqref="V185:V194">
    <cfRule type="expression" dxfId="216" priority="284">
      <formula>MOD(ROW(),2)=0</formula>
    </cfRule>
  </conditionalFormatting>
  <conditionalFormatting sqref="V185">
    <cfRule type="expression" dxfId="215" priority="282">
      <formula>MOD(ROW(),2)=0</formula>
    </cfRule>
  </conditionalFormatting>
  <conditionalFormatting sqref="U185:U194">
    <cfRule type="expression" dxfId="214" priority="281">
      <formula>MOD(ROW(),2)=0</formula>
    </cfRule>
  </conditionalFormatting>
  <conditionalFormatting sqref="U185">
    <cfRule type="expression" dxfId="213" priority="280">
      <formula>MOD(ROW(),2)=0</formula>
    </cfRule>
  </conditionalFormatting>
  <conditionalFormatting sqref="W196">
    <cfRule type="expression" dxfId="212" priority="277">
      <formula>MOD(ROW(),2)=0</formula>
    </cfRule>
  </conditionalFormatting>
  <conditionalFormatting sqref="V195">
    <cfRule type="expression" dxfId="211" priority="274">
      <formula>MOD(ROW(),2)=0</formula>
    </cfRule>
  </conditionalFormatting>
  <conditionalFormatting sqref="W220">
    <cfRule type="expression" dxfId="210" priority="270">
      <formula>MOD(ROW(),2)=0</formula>
    </cfRule>
  </conditionalFormatting>
  <conditionalFormatting sqref="W227:W228">
    <cfRule type="expression" dxfId="209" priority="269">
      <formula>MOD(ROW(),2)=0</formula>
    </cfRule>
  </conditionalFormatting>
  <conditionalFormatting sqref="W227:W228">
    <cfRule type="expression" dxfId="208" priority="268">
      <formula>MOD(ROW(),2)=0</formula>
    </cfRule>
  </conditionalFormatting>
  <conditionalFormatting sqref="V228">
    <cfRule type="expression" dxfId="207" priority="267">
      <formula>MOD(ROW(),2)=0</formula>
    </cfRule>
  </conditionalFormatting>
  <conditionalFormatting sqref="U228">
    <cfRule type="expression" dxfId="206" priority="263">
      <formula>MOD(ROW(),2)=0</formula>
    </cfRule>
  </conditionalFormatting>
  <conditionalFormatting sqref="W229:W231">
    <cfRule type="expression" dxfId="205" priority="260">
      <formula>MOD(ROW(),2)=0</formula>
    </cfRule>
  </conditionalFormatting>
  <conditionalFormatting sqref="V229:V231">
    <cfRule type="expression" dxfId="204" priority="259">
      <formula>MOD(ROW(),2)=0</formula>
    </cfRule>
  </conditionalFormatting>
  <conditionalFormatting sqref="U229:U231">
    <cfRule type="expression" dxfId="203" priority="258">
      <formula>MOD(ROW(),2)=0</formula>
    </cfRule>
  </conditionalFormatting>
  <conditionalFormatting sqref="W241:W256">
    <cfRule type="expression" dxfId="202" priority="254">
      <formula>MOD(ROW(),2)=0</formula>
    </cfRule>
  </conditionalFormatting>
  <conditionalFormatting sqref="V241:V256">
    <cfRule type="expression" dxfId="201" priority="253">
      <formula>MOD(ROW(),2)=0</formula>
    </cfRule>
  </conditionalFormatting>
  <conditionalFormatting sqref="U241:U256">
    <cfRule type="expression" dxfId="200" priority="252">
      <formula>MOD(ROW(),2)=0</formula>
    </cfRule>
  </conditionalFormatting>
  <conditionalFormatting sqref="W273:W286">
    <cfRule type="expression" dxfId="199" priority="248">
      <formula>MOD(ROW(),2)=0</formula>
    </cfRule>
  </conditionalFormatting>
  <conditionalFormatting sqref="V273:V286">
    <cfRule type="expression" dxfId="198" priority="247">
      <formula>MOD(ROW(),2)=0</formula>
    </cfRule>
  </conditionalFormatting>
  <conditionalFormatting sqref="U273:U286">
    <cfRule type="expression" dxfId="197" priority="246">
      <formula>MOD(ROW(),2)=0</formula>
    </cfRule>
  </conditionalFormatting>
  <conditionalFormatting sqref="W287:W299">
    <cfRule type="expression" dxfId="196" priority="245">
      <formula>MOD(ROW(),2)=0</formula>
    </cfRule>
  </conditionalFormatting>
  <conditionalFormatting sqref="W297">
    <cfRule type="expression" dxfId="195" priority="244">
      <formula>MOD(ROW(),2)=0</formula>
    </cfRule>
  </conditionalFormatting>
  <conditionalFormatting sqref="V287:V299">
    <cfRule type="expression" dxfId="194" priority="243">
      <formula>MOD(ROW(),2)=0</formula>
    </cfRule>
  </conditionalFormatting>
  <conditionalFormatting sqref="V291">
    <cfRule type="expression" dxfId="193" priority="242">
      <formula>MOD(ROW(),2)=0</formula>
    </cfRule>
  </conditionalFormatting>
  <conditionalFormatting sqref="U287:U299">
    <cfRule type="expression" dxfId="192" priority="241">
      <formula>MOD(ROW(),2)=0</formula>
    </cfRule>
  </conditionalFormatting>
  <conditionalFormatting sqref="U291">
    <cfRule type="expression" dxfId="191" priority="240">
      <formula>MOD(ROW(),2)=0</formula>
    </cfRule>
  </conditionalFormatting>
  <conditionalFormatting sqref="W300:W318">
    <cfRule type="expression" dxfId="190" priority="239">
      <formula>MOD(ROW(),2)=0</formula>
    </cfRule>
  </conditionalFormatting>
  <conditionalFormatting sqref="V300:V318">
    <cfRule type="expression" dxfId="189" priority="238">
      <formula>MOD(ROW(),2)=0</formula>
    </cfRule>
  </conditionalFormatting>
  <conditionalFormatting sqref="U300:U318">
    <cfRule type="expression" dxfId="188" priority="237">
      <formula>MOD(ROW(),2)=0</formula>
    </cfRule>
  </conditionalFormatting>
  <conditionalFormatting sqref="W319:W335">
    <cfRule type="expression" dxfId="187" priority="236">
      <formula>MOD(ROW(),2)=0</formula>
    </cfRule>
  </conditionalFormatting>
  <conditionalFormatting sqref="V319:V335">
    <cfRule type="expression" dxfId="186" priority="235">
      <formula>MOD(ROW(),2)=0</formula>
    </cfRule>
  </conditionalFormatting>
  <conditionalFormatting sqref="U319:U335">
    <cfRule type="expression" dxfId="185" priority="234">
      <formula>MOD(ROW(),2)=0</formula>
    </cfRule>
  </conditionalFormatting>
  <conditionalFormatting sqref="W351:W359">
    <cfRule type="expression" dxfId="184" priority="230">
      <formula>MOD(ROW(),2)=0</formula>
    </cfRule>
  </conditionalFormatting>
  <conditionalFormatting sqref="V351:V359">
    <cfRule type="expression" dxfId="183" priority="229">
      <formula>MOD(ROW(),2)=0</formula>
    </cfRule>
  </conditionalFormatting>
  <conditionalFormatting sqref="U351:U359">
    <cfRule type="expression" dxfId="182" priority="228">
      <formula>MOD(ROW(),2)=0</formula>
    </cfRule>
  </conditionalFormatting>
  <conditionalFormatting sqref="U392:U415">
    <cfRule type="expression" dxfId="181" priority="216">
      <formula>MOD(ROW(),2)=0</formula>
    </cfRule>
  </conditionalFormatting>
  <conditionalFormatting sqref="W360:W371">
    <cfRule type="expression" dxfId="180" priority="227">
      <formula>MOD(ROW(),2)=0</formula>
    </cfRule>
  </conditionalFormatting>
  <conditionalFormatting sqref="V360:V371">
    <cfRule type="expression" dxfId="179" priority="226">
      <formula>MOD(ROW(),2)=0</formula>
    </cfRule>
  </conditionalFormatting>
  <conditionalFormatting sqref="U360:U371">
    <cfRule type="expression" dxfId="178" priority="225">
      <formula>MOD(ROW(),2)=0</formula>
    </cfRule>
  </conditionalFormatting>
  <conditionalFormatting sqref="W372:W381">
    <cfRule type="expression" dxfId="177" priority="224">
      <formula>MOD(ROW(),2)=0</formula>
    </cfRule>
  </conditionalFormatting>
  <conditionalFormatting sqref="V372:V381">
    <cfRule type="expression" dxfId="176" priority="223">
      <formula>MOD(ROW(),2)=0</formula>
    </cfRule>
  </conditionalFormatting>
  <conditionalFormatting sqref="U372:U381">
    <cfRule type="expression" dxfId="175" priority="222">
      <formula>MOD(ROW(),2)=0</formula>
    </cfRule>
  </conditionalFormatting>
  <conditionalFormatting sqref="W382:W391">
    <cfRule type="expression" dxfId="174" priority="221">
      <formula>MOD(ROW(),2)=0</formula>
    </cfRule>
  </conditionalFormatting>
  <conditionalFormatting sqref="V382:V391">
    <cfRule type="expression" dxfId="173" priority="220">
      <formula>MOD(ROW(),2)=0</formula>
    </cfRule>
  </conditionalFormatting>
  <conditionalFormatting sqref="U382:U391">
    <cfRule type="expression" dxfId="172" priority="219">
      <formula>MOD(ROW(),2)=0</formula>
    </cfRule>
  </conditionalFormatting>
  <conditionalFormatting sqref="W392:W415">
    <cfRule type="expression" dxfId="171" priority="218">
      <formula>MOD(ROW(),2)=0</formula>
    </cfRule>
  </conditionalFormatting>
  <conditionalFormatting sqref="V392:V415">
    <cfRule type="expression" dxfId="170" priority="217">
      <formula>MOD(ROW(),2)=0</formula>
    </cfRule>
  </conditionalFormatting>
  <conditionalFormatting sqref="W416:W429">
    <cfRule type="expression" dxfId="169" priority="215">
      <formula>MOD(ROW(),2)=0</formula>
    </cfRule>
  </conditionalFormatting>
  <conditionalFormatting sqref="V416:V429">
    <cfRule type="expression" dxfId="168" priority="214">
      <formula>MOD(ROW(),2)=0</formula>
    </cfRule>
  </conditionalFormatting>
  <conditionalFormatting sqref="U416:U429">
    <cfRule type="expression" dxfId="167" priority="213">
      <formula>MOD(ROW(),2)=0</formula>
    </cfRule>
  </conditionalFormatting>
  <conditionalFormatting sqref="W430:W450">
    <cfRule type="expression" dxfId="166" priority="212">
      <formula>MOD(ROW(),2)=0</formula>
    </cfRule>
  </conditionalFormatting>
  <conditionalFormatting sqref="V430:V450">
    <cfRule type="expression" dxfId="165" priority="211">
      <formula>MOD(ROW(),2)=0</formula>
    </cfRule>
  </conditionalFormatting>
  <conditionalFormatting sqref="U430:U450">
    <cfRule type="expression" dxfId="164" priority="210">
      <formula>MOD(ROW(),2)=0</formula>
    </cfRule>
  </conditionalFormatting>
  <conditionalFormatting sqref="W451:W465">
    <cfRule type="expression" dxfId="163" priority="209">
      <formula>MOD(ROW(),2)=0</formula>
    </cfRule>
  </conditionalFormatting>
  <conditionalFormatting sqref="V451:V465">
    <cfRule type="expression" dxfId="162" priority="208">
      <formula>MOD(ROW(),2)=0</formula>
    </cfRule>
  </conditionalFormatting>
  <conditionalFormatting sqref="U451:U465">
    <cfRule type="expression" dxfId="161" priority="207">
      <formula>MOD(ROW(),2)=0</formula>
    </cfRule>
  </conditionalFormatting>
  <conditionalFormatting sqref="W466:W469">
    <cfRule type="expression" dxfId="160" priority="206">
      <formula>MOD(ROW(),2)=0</formula>
    </cfRule>
  </conditionalFormatting>
  <conditionalFormatting sqref="V466:V469">
    <cfRule type="expression" dxfId="159" priority="205">
      <formula>MOD(ROW(),2)=0</formula>
    </cfRule>
  </conditionalFormatting>
  <conditionalFormatting sqref="U466:U469">
    <cfRule type="expression" dxfId="158" priority="204">
      <formula>MOD(ROW(),2)=0</formula>
    </cfRule>
  </conditionalFormatting>
  <conditionalFormatting sqref="W486:W488">
    <cfRule type="expression" dxfId="157" priority="203">
      <formula>MOD(ROW(),2)=0</formula>
    </cfRule>
  </conditionalFormatting>
  <conditionalFormatting sqref="V486:V488">
    <cfRule type="expression" dxfId="156" priority="202">
      <formula>MOD(ROW(),2)=0</formula>
    </cfRule>
  </conditionalFormatting>
  <conditionalFormatting sqref="U486:U488">
    <cfRule type="expression" dxfId="155" priority="201">
      <formula>MOD(ROW(),2)=0</formula>
    </cfRule>
  </conditionalFormatting>
  <conditionalFormatting sqref="W512:W520">
    <cfRule type="expression" dxfId="154" priority="200">
      <formula>MOD(ROW(),2)=0</formula>
    </cfRule>
  </conditionalFormatting>
  <conditionalFormatting sqref="V512:V520">
    <cfRule type="expression" dxfId="153" priority="199">
      <formula>MOD(ROW(),2)=0</formula>
    </cfRule>
  </conditionalFormatting>
  <conditionalFormatting sqref="U512:U520">
    <cfRule type="expression" dxfId="152" priority="198">
      <formula>MOD(ROW(),2)=0</formula>
    </cfRule>
  </conditionalFormatting>
  <conditionalFormatting sqref="W521">
    <cfRule type="expression" dxfId="151" priority="197">
      <formula>MOD(ROW(),2)=0</formula>
    </cfRule>
  </conditionalFormatting>
  <conditionalFormatting sqref="V521">
    <cfRule type="expression" dxfId="150" priority="196">
      <formula>MOD(ROW(),2)=0</formula>
    </cfRule>
  </conditionalFormatting>
  <conditionalFormatting sqref="U521">
    <cfRule type="expression" dxfId="149" priority="195">
      <formula>MOD(ROW(),2)=0</formula>
    </cfRule>
  </conditionalFormatting>
  <conditionalFormatting sqref="W522">
    <cfRule type="expression" dxfId="148" priority="194">
      <formula>MOD(ROW(),2)=0</formula>
    </cfRule>
  </conditionalFormatting>
  <conditionalFormatting sqref="V522">
    <cfRule type="expression" dxfId="147" priority="193">
      <formula>MOD(ROW(),2)=0</formula>
    </cfRule>
  </conditionalFormatting>
  <conditionalFormatting sqref="U522">
    <cfRule type="expression" dxfId="146" priority="192">
      <formula>MOD(ROW(),2)=0</formula>
    </cfRule>
  </conditionalFormatting>
  <conditionalFormatting sqref="W523">
    <cfRule type="expression" dxfId="145" priority="191">
      <formula>MOD(ROW(),2)=0</formula>
    </cfRule>
  </conditionalFormatting>
  <conditionalFormatting sqref="V523">
    <cfRule type="expression" dxfId="144" priority="190">
      <formula>MOD(ROW(),2)=0</formula>
    </cfRule>
  </conditionalFormatting>
  <conditionalFormatting sqref="U523">
    <cfRule type="expression" dxfId="143" priority="189">
      <formula>MOD(ROW(),2)=0</formula>
    </cfRule>
  </conditionalFormatting>
  <conditionalFormatting sqref="W524">
    <cfRule type="expression" dxfId="142" priority="188">
      <formula>MOD(ROW(),2)=0</formula>
    </cfRule>
  </conditionalFormatting>
  <conditionalFormatting sqref="V524">
    <cfRule type="expression" dxfId="141" priority="187">
      <formula>MOD(ROW(),2)=0</formula>
    </cfRule>
  </conditionalFormatting>
  <conditionalFormatting sqref="U524">
    <cfRule type="expression" dxfId="140" priority="186">
      <formula>MOD(ROW(),2)=0</formula>
    </cfRule>
  </conditionalFormatting>
  <conditionalFormatting sqref="W525">
    <cfRule type="expression" dxfId="139" priority="185">
      <formula>MOD(ROW(),2)=0</formula>
    </cfRule>
  </conditionalFormatting>
  <conditionalFormatting sqref="V525">
    <cfRule type="expression" dxfId="138" priority="184">
      <formula>MOD(ROW(),2)=0</formula>
    </cfRule>
  </conditionalFormatting>
  <conditionalFormatting sqref="U525">
    <cfRule type="expression" dxfId="137" priority="183">
      <formula>MOD(ROW(),2)=0</formula>
    </cfRule>
  </conditionalFormatting>
  <conditionalFormatting sqref="W526">
    <cfRule type="expression" dxfId="136" priority="182">
      <formula>MOD(ROW(),2)=0</formula>
    </cfRule>
  </conditionalFormatting>
  <conditionalFormatting sqref="W526">
    <cfRule type="expression" dxfId="135" priority="181">
      <formula>MOD(ROW(),2)=0</formula>
    </cfRule>
  </conditionalFormatting>
  <conditionalFormatting sqref="V526">
    <cfRule type="expression" dxfId="134" priority="180">
      <formula>MOD(ROW(),2)=0</formula>
    </cfRule>
  </conditionalFormatting>
  <conditionalFormatting sqref="U526">
    <cfRule type="expression" dxfId="133" priority="179">
      <formula>MOD(ROW(),2)=0</formula>
    </cfRule>
  </conditionalFormatting>
  <conditionalFormatting sqref="W527:W528">
    <cfRule type="expression" dxfId="132" priority="178">
      <formula>MOD(ROW(),2)=0</formula>
    </cfRule>
  </conditionalFormatting>
  <conditionalFormatting sqref="W527:W528">
    <cfRule type="expression" dxfId="131" priority="177">
      <formula>MOD(ROW(),2)=0</formula>
    </cfRule>
  </conditionalFormatting>
  <conditionalFormatting sqref="V527:V528">
    <cfRule type="expression" dxfId="130" priority="176">
      <formula>MOD(ROW(),2)=0</formula>
    </cfRule>
  </conditionalFormatting>
  <conditionalFormatting sqref="U527:U528">
    <cfRule type="expression" dxfId="129" priority="175">
      <formula>MOD(ROW(),2)=0</formula>
    </cfRule>
  </conditionalFormatting>
  <conditionalFormatting sqref="W529:W532">
    <cfRule type="expression" dxfId="128" priority="174">
      <formula>MOD(ROW(),2)=0</formula>
    </cfRule>
  </conditionalFormatting>
  <conditionalFormatting sqref="W529:W532">
    <cfRule type="expression" dxfId="127" priority="173">
      <formula>MOD(ROW(),2)=0</formula>
    </cfRule>
  </conditionalFormatting>
  <conditionalFormatting sqref="V529:V532">
    <cfRule type="expression" dxfId="126" priority="172">
      <formula>MOD(ROW(),2)=0</formula>
    </cfRule>
  </conditionalFormatting>
  <conditionalFormatting sqref="U529:U532">
    <cfRule type="expression" dxfId="125" priority="171">
      <formula>MOD(ROW(),2)=0</formula>
    </cfRule>
  </conditionalFormatting>
  <conditionalFormatting sqref="W533:W538">
    <cfRule type="expression" dxfId="124" priority="170">
      <formula>MOD(ROW(),2)=0</formula>
    </cfRule>
  </conditionalFormatting>
  <conditionalFormatting sqref="W533:W538">
    <cfRule type="expression" dxfId="123" priority="169">
      <formula>MOD(ROW(),2)=0</formula>
    </cfRule>
  </conditionalFormatting>
  <conditionalFormatting sqref="V533:V538">
    <cfRule type="expression" dxfId="122" priority="168">
      <formula>MOD(ROW(),2)=0</formula>
    </cfRule>
  </conditionalFormatting>
  <conditionalFormatting sqref="U533:U538">
    <cfRule type="expression" dxfId="121" priority="167">
      <formula>MOD(ROW(),2)=0</formula>
    </cfRule>
  </conditionalFormatting>
  <conditionalFormatting sqref="W539:W541">
    <cfRule type="expression" dxfId="120" priority="166">
      <formula>MOD(ROW(),2)=0</formula>
    </cfRule>
  </conditionalFormatting>
  <conditionalFormatting sqref="W539:W541">
    <cfRule type="expression" dxfId="119" priority="165">
      <formula>MOD(ROW(),2)=0</formula>
    </cfRule>
  </conditionalFormatting>
  <conditionalFormatting sqref="V539:V541">
    <cfRule type="expression" dxfId="118" priority="164">
      <formula>MOD(ROW(),2)=0</formula>
    </cfRule>
  </conditionalFormatting>
  <conditionalFormatting sqref="U539:U541">
    <cfRule type="expression" dxfId="117" priority="163">
      <formula>MOD(ROW(),2)=0</formula>
    </cfRule>
  </conditionalFormatting>
  <conditionalFormatting sqref="W542:W543">
    <cfRule type="expression" dxfId="116" priority="162">
      <formula>MOD(ROW(),2)=0</formula>
    </cfRule>
  </conditionalFormatting>
  <conditionalFormatting sqref="W542:W543">
    <cfRule type="expression" dxfId="115" priority="161">
      <formula>MOD(ROW(),2)=0</formula>
    </cfRule>
  </conditionalFormatting>
  <conditionalFormatting sqref="V542:V543">
    <cfRule type="expression" dxfId="114" priority="160">
      <formula>MOD(ROW(),2)=0</formula>
    </cfRule>
  </conditionalFormatting>
  <conditionalFormatting sqref="U542:U543">
    <cfRule type="expression" dxfId="113" priority="159">
      <formula>MOD(ROW(),2)=0</formula>
    </cfRule>
  </conditionalFormatting>
  <conditionalFormatting sqref="W544:W548">
    <cfRule type="expression" dxfId="112" priority="158">
      <formula>MOD(ROW(),2)=0</formula>
    </cfRule>
  </conditionalFormatting>
  <conditionalFormatting sqref="W544:W548">
    <cfRule type="expression" dxfId="111" priority="157">
      <formula>MOD(ROW(),2)=0</formula>
    </cfRule>
  </conditionalFormatting>
  <conditionalFormatting sqref="V544:V548">
    <cfRule type="expression" dxfId="110" priority="156">
      <formula>MOD(ROW(),2)=0</formula>
    </cfRule>
  </conditionalFormatting>
  <conditionalFormatting sqref="U544:U548">
    <cfRule type="expression" dxfId="109" priority="155">
      <formula>MOD(ROW(),2)=0</formula>
    </cfRule>
  </conditionalFormatting>
  <conditionalFormatting sqref="W549:W574">
    <cfRule type="expression" dxfId="108" priority="154">
      <formula>MOD(ROW(),2)=0</formula>
    </cfRule>
  </conditionalFormatting>
  <conditionalFormatting sqref="W549:W574">
    <cfRule type="expression" dxfId="107" priority="153">
      <formula>MOD(ROW(),2)=0</formula>
    </cfRule>
  </conditionalFormatting>
  <conditionalFormatting sqref="V556:V574">
    <cfRule type="expression" dxfId="106" priority="151">
      <formula>MOD(ROW(),2)=0</formula>
    </cfRule>
  </conditionalFormatting>
  <conditionalFormatting sqref="V549:V574">
    <cfRule type="expression" dxfId="105" priority="152">
      <formula>MOD(ROW(),2)=0</formula>
    </cfRule>
  </conditionalFormatting>
  <conditionalFormatting sqref="V551:V555">
    <cfRule type="expression" dxfId="104" priority="150">
      <formula>MOD(ROW(),2)=0</formula>
    </cfRule>
  </conditionalFormatting>
  <conditionalFormatting sqref="V551:V555">
    <cfRule type="expression" dxfId="103" priority="149">
      <formula>MOD(ROW(),2)=0</formula>
    </cfRule>
  </conditionalFormatting>
  <conditionalFormatting sqref="U549:U574">
    <cfRule type="expression" dxfId="102" priority="148">
      <formula>MOD(ROW(),2)=0</formula>
    </cfRule>
  </conditionalFormatting>
  <conditionalFormatting sqref="U551:U555">
    <cfRule type="expression" dxfId="101" priority="147">
      <formula>MOD(ROW(),2)=0</formula>
    </cfRule>
  </conditionalFormatting>
  <conditionalFormatting sqref="U551:U555">
    <cfRule type="expression" dxfId="100" priority="146">
      <formula>MOD(ROW(),2)=0</formula>
    </cfRule>
  </conditionalFormatting>
  <conditionalFormatting sqref="W575:W599">
    <cfRule type="expression" dxfId="99" priority="145">
      <formula>MOD(ROW(),2)=0</formula>
    </cfRule>
  </conditionalFormatting>
  <conditionalFormatting sqref="W575:W580 W586:W599">
    <cfRule type="expression" dxfId="98" priority="144">
      <formula>MOD(ROW(),2)=0</formula>
    </cfRule>
  </conditionalFormatting>
  <conditionalFormatting sqref="W581:W585">
    <cfRule type="expression" dxfId="97" priority="142">
      <formula>MOD(ROW(),2)=0</formula>
    </cfRule>
  </conditionalFormatting>
  <conditionalFormatting sqref="V575:V599">
    <cfRule type="expression" dxfId="96" priority="140">
      <formula>MOD(ROW(),2)=0</formula>
    </cfRule>
  </conditionalFormatting>
  <conditionalFormatting sqref="W581:W585">
    <cfRule type="expression" dxfId="95" priority="143">
      <formula>MOD(ROW(),2)=0</formula>
    </cfRule>
  </conditionalFormatting>
  <conditionalFormatting sqref="V575:V599">
    <cfRule type="expression" dxfId="94" priority="141">
      <formula>MOD(ROW(),2)=0</formula>
    </cfRule>
  </conditionalFormatting>
  <conditionalFormatting sqref="U575:U599">
    <cfRule type="expression" dxfId="93" priority="139">
      <formula>MOD(ROW(),2)=0</formula>
    </cfRule>
  </conditionalFormatting>
  <conditionalFormatting sqref="V600:V610">
    <cfRule type="expression" dxfId="92" priority="135">
      <formula>MOD(ROW(),2)=0</formula>
    </cfRule>
  </conditionalFormatting>
  <conditionalFormatting sqref="W638">
    <cfRule type="expression" dxfId="91" priority="126">
      <formula>MOD(ROW(),2)=0</formula>
    </cfRule>
  </conditionalFormatting>
  <conditionalFormatting sqref="W656:W658">
    <cfRule type="expression" dxfId="90" priority="122">
      <formula>MOD(ROW(),2)=0</formula>
    </cfRule>
  </conditionalFormatting>
  <conditionalFormatting sqref="V656:V658">
    <cfRule type="expression" dxfId="89" priority="121">
      <formula>MOD(ROW(),2)=0</formula>
    </cfRule>
  </conditionalFormatting>
  <conditionalFormatting sqref="U656:U658">
    <cfRule type="expression" dxfId="88" priority="120">
      <formula>MOD(ROW(),2)=0</formula>
    </cfRule>
  </conditionalFormatting>
  <conditionalFormatting sqref="W659:W675">
    <cfRule type="expression" dxfId="87" priority="119">
      <formula>MOD(ROW(),2)=0</formula>
    </cfRule>
  </conditionalFormatting>
  <conditionalFormatting sqref="V660:V666">
    <cfRule type="expression" dxfId="86" priority="115">
      <formula>MOD(ROW(),2)=0</formula>
    </cfRule>
  </conditionalFormatting>
  <conditionalFormatting sqref="V670:V674">
    <cfRule type="expression" dxfId="85" priority="112">
      <formula>MOD(ROW(),2)=0</formula>
    </cfRule>
  </conditionalFormatting>
  <conditionalFormatting sqref="V659:V675">
    <cfRule type="expression" dxfId="84" priority="118">
      <formula>MOD(ROW(),2)=0</formula>
    </cfRule>
  </conditionalFormatting>
  <conditionalFormatting sqref="V675">
    <cfRule type="expression" dxfId="83" priority="117">
      <formula>MOD(ROW(),2)=0</formula>
    </cfRule>
  </conditionalFormatting>
  <conditionalFormatting sqref="V659:V669">
    <cfRule type="expression" dxfId="82" priority="116">
      <formula>MOD(ROW(),2)=0</formula>
    </cfRule>
  </conditionalFormatting>
  <conditionalFormatting sqref="V667:V669">
    <cfRule type="expression" dxfId="81" priority="114">
      <formula>MOD(ROW(),2)=0</formula>
    </cfRule>
  </conditionalFormatting>
  <conditionalFormatting sqref="V670:V674">
    <cfRule type="expression" dxfId="80" priority="113">
      <formula>MOD(ROW(),2)=0</formula>
    </cfRule>
  </conditionalFormatting>
  <conditionalFormatting sqref="U675">
    <cfRule type="expression" dxfId="79" priority="110">
      <formula>MOD(ROW(),2)=0</formula>
    </cfRule>
  </conditionalFormatting>
  <conditionalFormatting sqref="U660:U666">
    <cfRule type="expression" dxfId="78" priority="108">
      <formula>MOD(ROW(),2)=0</formula>
    </cfRule>
  </conditionalFormatting>
  <conditionalFormatting sqref="U670:U674">
    <cfRule type="expression" dxfId="77" priority="105">
      <formula>MOD(ROW(),2)=0</formula>
    </cfRule>
  </conditionalFormatting>
  <conditionalFormatting sqref="U659:U675">
    <cfRule type="expression" dxfId="76" priority="111">
      <formula>MOD(ROW(),2)=0</formula>
    </cfRule>
  </conditionalFormatting>
  <conditionalFormatting sqref="U659:U669">
    <cfRule type="expression" dxfId="75" priority="109">
      <formula>MOD(ROW(),2)=0</formula>
    </cfRule>
  </conditionalFormatting>
  <conditionalFormatting sqref="U667:U669">
    <cfRule type="expression" dxfId="74" priority="107">
      <formula>MOD(ROW(),2)=0</formula>
    </cfRule>
  </conditionalFormatting>
  <conditionalFormatting sqref="U670:U674">
    <cfRule type="expression" dxfId="73" priority="106">
      <formula>MOD(ROW(),2)=0</formula>
    </cfRule>
  </conditionalFormatting>
  <conditionalFormatting sqref="W507">
    <cfRule type="expression" dxfId="72" priority="86">
      <formula>MOD(ROW(),2)=0</formula>
    </cfRule>
  </conditionalFormatting>
  <conditionalFormatting sqref="V507">
    <cfRule type="expression" dxfId="71" priority="85">
      <formula>MOD(ROW(),2)=0</formula>
    </cfRule>
  </conditionalFormatting>
  <conditionalFormatting sqref="U507">
    <cfRule type="expression" dxfId="70" priority="84">
      <formula>MOD(ROW(),2)=0</formula>
    </cfRule>
  </conditionalFormatting>
  <conditionalFormatting sqref="W502:W504">
    <cfRule type="expression" dxfId="69" priority="92">
      <formula>MOD(ROW(),2)=0</formula>
    </cfRule>
  </conditionalFormatting>
  <conditionalFormatting sqref="V502:V504">
    <cfRule type="expression" dxfId="68" priority="91">
      <formula>MOD(ROW(),2)=0</formula>
    </cfRule>
  </conditionalFormatting>
  <conditionalFormatting sqref="U502:U504">
    <cfRule type="expression" dxfId="67" priority="90">
      <formula>MOD(ROW(),2)=0</formula>
    </cfRule>
  </conditionalFormatting>
  <conditionalFormatting sqref="W505:W506">
    <cfRule type="expression" dxfId="66" priority="89">
      <formula>MOD(ROW(),2)=0</formula>
    </cfRule>
  </conditionalFormatting>
  <conditionalFormatting sqref="V505:V506">
    <cfRule type="expression" dxfId="65" priority="88">
      <formula>MOD(ROW(),2)=0</formula>
    </cfRule>
  </conditionalFormatting>
  <conditionalFormatting sqref="U505:U506">
    <cfRule type="expression" dxfId="64" priority="87">
      <formula>MOD(ROW(),2)=0</formula>
    </cfRule>
  </conditionalFormatting>
  <conditionalFormatting sqref="W508:W510">
    <cfRule type="expression" dxfId="63" priority="83">
      <formula>MOD(ROW(),2)=0</formula>
    </cfRule>
  </conditionalFormatting>
  <conditionalFormatting sqref="V508:V510">
    <cfRule type="expression" dxfId="62" priority="82">
      <formula>MOD(ROW(),2)=0</formula>
    </cfRule>
  </conditionalFormatting>
  <conditionalFormatting sqref="U508:U510">
    <cfRule type="expression" dxfId="61" priority="81">
      <formula>MOD(ROW(),2)=0</formula>
    </cfRule>
  </conditionalFormatting>
  <conditionalFormatting sqref="W511">
    <cfRule type="expression" dxfId="60" priority="80">
      <formula>MOD(ROW(),2)=0</formula>
    </cfRule>
  </conditionalFormatting>
  <conditionalFormatting sqref="V511">
    <cfRule type="expression" dxfId="59" priority="79">
      <formula>MOD(ROW(),2)=0</formula>
    </cfRule>
  </conditionalFormatting>
  <conditionalFormatting sqref="U511">
    <cfRule type="expression" dxfId="58" priority="78">
      <formula>MOD(ROW(),2)=0</formula>
    </cfRule>
  </conditionalFormatting>
  <conditionalFormatting sqref="AE10:AF16">
    <cfRule type="expression" dxfId="57" priority="76">
      <formula>MOD(ROW(),2)=0</formula>
    </cfRule>
  </conditionalFormatting>
  <conditionalFormatting sqref="AE17:AF36">
    <cfRule type="expression" dxfId="56" priority="75">
      <formula>MOD(ROW(),2)=0</formula>
    </cfRule>
  </conditionalFormatting>
  <conditionalFormatting sqref="AD37:AD76">
    <cfRule type="expression" dxfId="55" priority="74">
      <formula>MOD(ROW(),2)=0</formula>
    </cfRule>
  </conditionalFormatting>
  <conditionalFormatting sqref="AE37:AF76">
    <cfRule type="expression" dxfId="54" priority="73">
      <formula>MOD(ROW(),2)=0</formula>
    </cfRule>
  </conditionalFormatting>
  <conditionalFormatting sqref="AD120 AD110:AD114">
    <cfRule type="expression" dxfId="53" priority="69">
      <formula>MOD(ROW(),2)=0</formula>
    </cfRule>
  </conditionalFormatting>
  <conditionalFormatting sqref="AD115">
    <cfRule type="expression" dxfId="52" priority="68">
      <formula>MOD(ROW(),2)=0</formula>
    </cfRule>
  </conditionalFormatting>
  <conditionalFormatting sqref="AF77:AF115 AE77:AE114">
    <cfRule type="expression" dxfId="51" priority="67">
      <formula>MOD(ROW(),2)=0</formula>
    </cfRule>
  </conditionalFormatting>
  <conditionalFormatting sqref="AE115">
    <cfRule type="expression" dxfId="50" priority="66">
      <formula>MOD(ROW(),2)=0</formula>
    </cfRule>
  </conditionalFormatting>
  <conditionalFormatting sqref="AD116:AD119">
    <cfRule type="expression" dxfId="49" priority="65">
      <formula>MOD(ROW(),2)=0</formula>
    </cfRule>
  </conditionalFormatting>
  <conditionalFormatting sqref="AE116:AF119">
    <cfRule type="expression" dxfId="48" priority="64">
      <formula>MOD(ROW(),2)=0</formula>
    </cfRule>
  </conditionalFormatting>
  <conditionalFormatting sqref="AD121:AD134">
    <cfRule type="expression" dxfId="47" priority="63">
      <formula>MOD(ROW(),2)=0</formula>
    </cfRule>
  </conditionalFormatting>
  <conditionalFormatting sqref="AD135">
    <cfRule type="expression" dxfId="46" priority="62">
      <formula>MOD(ROW(),2)=0</formula>
    </cfRule>
  </conditionalFormatting>
  <conditionalFormatting sqref="AF121:AF135 AE121:AE134">
    <cfRule type="expression" dxfId="45" priority="61">
      <formula>MOD(ROW(),2)=0</formula>
    </cfRule>
  </conditionalFormatting>
  <conditionalFormatting sqref="AE135">
    <cfRule type="expression" dxfId="44" priority="60">
      <formula>MOD(ROW(),2)=0</formula>
    </cfRule>
  </conditionalFormatting>
  <conditionalFormatting sqref="AE136:AF137">
    <cfRule type="expression" dxfId="43" priority="59">
      <formula>MOD(ROW(),2)=0</formula>
    </cfRule>
  </conditionalFormatting>
  <conditionalFormatting sqref="AD136:AD137">
    <cfRule type="expression" dxfId="42" priority="58">
      <formula>MOD(ROW(),2)=0</formula>
    </cfRule>
  </conditionalFormatting>
  <conditionalFormatting sqref="AD138:AD162">
    <cfRule type="expression" dxfId="41" priority="57">
      <formula>MOD(ROW(),2)=0</formula>
    </cfRule>
  </conditionalFormatting>
  <conditionalFormatting sqref="AD163">
    <cfRule type="expression" dxfId="40" priority="56">
      <formula>MOD(ROW(),2)=0</formula>
    </cfRule>
  </conditionalFormatting>
  <conditionalFormatting sqref="AF138:AF163 AE138:AE162">
    <cfRule type="expression" dxfId="39" priority="55">
      <formula>MOD(ROW(),2)=0</formula>
    </cfRule>
  </conditionalFormatting>
  <conditionalFormatting sqref="AE163">
    <cfRule type="expression" dxfId="38" priority="54">
      <formula>MOD(ROW(),2)=0</formula>
    </cfRule>
  </conditionalFormatting>
  <conditionalFormatting sqref="AD164:AD202">
    <cfRule type="expression" dxfId="37" priority="53">
      <formula>MOD(ROW(),2)=0</formula>
    </cfRule>
  </conditionalFormatting>
  <conditionalFormatting sqref="AE164:AF201">
    <cfRule type="expression" dxfId="36" priority="52">
      <formula>MOD(ROW(),2)=0</formula>
    </cfRule>
  </conditionalFormatting>
  <conditionalFormatting sqref="AD291">
    <cfRule type="expression" dxfId="35" priority="45">
      <formula>MOD(ROW(),2)=0</formula>
    </cfRule>
  </conditionalFormatting>
  <conditionalFormatting sqref="AE262:AF262">
    <cfRule type="expression" dxfId="34" priority="43">
      <formula>MOD(ROW(),2)=0</formula>
    </cfRule>
  </conditionalFormatting>
  <conditionalFormatting sqref="AD262">
    <cfRule type="expression" dxfId="33" priority="42">
      <formula>MOD(ROW(),2)=0</formula>
    </cfRule>
  </conditionalFormatting>
  <conditionalFormatting sqref="AD382:AD414">
    <cfRule type="expression" dxfId="32" priority="40">
      <formula>MOD(ROW(),2)=0</formula>
    </cfRule>
  </conditionalFormatting>
  <conditionalFormatting sqref="AE382:AF414">
    <cfRule type="expression" dxfId="31" priority="41">
      <formula>MOD(ROW(),2)=0</formula>
    </cfRule>
  </conditionalFormatting>
  <conditionalFormatting sqref="AE415:AF415">
    <cfRule type="expression" dxfId="30" priority="39">
      <formula>MOD(ROW(),2)=0</formula>
    </cfRule>
  </conditionalFormatting>
  <conditionalFormatting sqref="AD415">
    <cfRule type="expression" dxfId="29" priority="38">
      <formula>MOD(ROW(),2)=0</formula>
    </cfRule>
  </conditionalFormatting>
  <conditionalFormatting sqref="AE470:AF472">
    <cfRule type="expression" dxfId="28" priority="35">
      <formula>MOD(ROW(),2)=0</formula>
    </cfRule>
  </conditionalFormatting>
  <conditionalFormatting sqref="AD470:AD472">
    <cfRule type="expression" dxfId="27" priority="34">
      <formula>MOD(ROW(),2)=0</formula>
    </cfRule>
  </conditionalFormatting>
  <conditionalFormatting sqref="T479:AA479">
    <cfRule type="expression" dxfId="26" priority="28">
      <formula>MOD(ROW(),2)=0</formula>
    </cfRule>
  </conditionalFormatting>
  <conditionalFormatting sqref="AE473:AF485">
    <cfRule type="expression" dxfId="25" priority="33">
      <formula>MOD(ROW(),2)=0</formula>
    </cfRule>
  </conditionalFormatting>
  <conditionalFormatting sqref="AD473:AD485">
    <cfRule type="expression" dxfId="24" priority="32">
      <formula>MOD(ROW(),2)=0</formula>
    </cfRule>
  </conditionalFormatting>
  <conditionalFormatting sqref="T474:AA478">
    <cfRule type="expression" dxfId="23" priority="31">
      <formula>MOD(ROW(),2)=0</formula>
    </cfRule>
  </conditionalFormatting>
  <conditionalFormatting sqref="T473:AA473">
    <cfRule type="expression" dxfId="22" priority="30">
      <formula>MOD(ROW(),2)=0</formula>
    </cfRule>
  </conditionalFormatting>
  <conditionalFormatting sqref="T480:AA485">
    <cfRule type="expression" dxfId="21" priority="29">
      <formula>MOD(ROW(),2)=0</formula>
    </cfRule>
  </conditionalFormatting>
  <conditionalFormatting sqref="AE529:AF532">
    <cfRule type="expression" dxfId="20" priority="23">
      <formula>MOD(ROW(),2)=0</formula>
    </cfRule>
  </conditionalFormatting>
  <conditionalFormatting sqref="AD529:AD532">
    <cfRule type="expression" dxfId="19" priority="22">
      <formula>MOD(ROW(),2)=0</formula>
    </cfRule>
  </conditionalFormatting>
  <conditionalFormatting sqref="AE533:AF538">
    <cfRule type="expression" dxfId="18" priority="21">
      <formula>MOD(ROW(),2)=0</formula>
    </cfRule>
  </conditionalFormatting>
  <conditionalFormatting sqref="AD533:AD538">
    <cfRule type="expression" dxfId="17" priority="20">
      <formula>MOD(ROW(),2)=0</formula>
    </cfRule>
  </conditionalFormatting>
  <conditionalFormatting sqref="AE539:AF541">
    <cfRule type="expression" dxfId="16" priority="19">
      <formula>MOD(ROW(),2)=0</formula>
    </cfRule>
  </conditionalFormatting>
  <conditionalFormatting sqref="AD539:AD541">
    <cfRule type="expression" dxfId="15" priority="18">
      <formula>MOD(ROW(),2)=0</formula>
    </cfRule>
  </conditionalFormatting>
  <conditionalFormatting sqref="AE542:AF543">
    <cfRule type="expression" dxfId="14" priority="17">
      <formula>MOD(ROW(),2)=0</formula>
    </cfRule>
  </conditionalFormatting>
  <conditionalFormatting sqref="AD542:AD543">
    <cfRule type="expression" dxfId="13" priority="16">
      <formula>MOD(ROW(),2)=0</formula>
    </cfRule>
  </conditionalFormatting>
  <conditionalFormatting sqref="AE544:AF548">
    <cfRule type="expression" dxfId="12" priority="15">
      <formula>MOD(ROW(),2)=0</formula>
    </cfRule>
  </conditionalFormatting>
  <conditionalFormatting sqref="AD544:AD548">
    <cfRule type="expression" dxfId="11" priority="14">
      <formula>MOD(ROW(),2)=0</formula>
    </cfRule>
  </conditionalFormatting>
  <conditionalFormatting sqref="AE549:AF555">
    <cfRule type="expression" dxfId="10" priority="13">
      <formula>MOD(ROW(),2)=0</formula>
    </cfRule>
  </conditionalFormatting>
  <conditionalFormatting sqref="AD549:AD555">
    <cfRule type="expression" dxfId="9" priority="12">
      <formula>MOD(ROW(),2)=0</formula>
    </cfRule>
  </conditionalFormatting>
  <conditionalFormatting sqref="AE556:AF599">
    <cfRule type="expression" dxfId="8" priority="11">
      <formula>MOD(ROW(),2)=0</formula>
    </cfRule>
  </conditionalFormatting>
  <conditionalFormatting sqref="AD556:AD599">
    <cfRule type="expression" dxfId="7" priority="10">
      <formula>MOD(ROW(),2)=0</formula>
    </cfRule>
  </conditionalFormatting>
  <conditionalFormatting sqref="AE636:AE675 AE631:AE634">
    <cfRule type="expression" dxfId="6" priority="7">
      <formula>MOD(ROW(),2)=0</formula>
    </cfRule>
  </conditionalFormatting>
  <conditionalFormatting sqref="AE635">
    <cfRule type="expression" dxfId="5" priority="6">
      <formula>MOD(ROW(),2)=0</formula>
    </cfRule>
  </conditionalFormatting>
  <conditionalFormatting sqref="AE630">
    <cfRule type="expression" dxfId="4" priority="5">
      <formula>MOD(ROW(),2)=0</formula>
    </cfRule>
  </conditionalFormatting>
  <conditionalFormatting sqref="AD631:AD634 AD636:AD675">
    <cfRule type="expression" dxfId="3" priority="4">
      <formula>MOD(ROW(),2)=0</formula>
    </cfRule>
  </conditionalFormatting>
  <conditionalFormatting sqref="AD635">
    <cfRule type="expression" dxfId="2" priority="3">
      <formula>MOD(ROW(),2)=0</formula>
    </cfRule>
  </conditionalFormatting>
  <conditionalFormatting sqref="AD630">
    <cfRule type="expression" dxfId="1" priority="2">
      <formula>MOD(ROW(),2)=0</formula>
    </cfRule>
  </conditionalFormatting>
  <conditionalFormatting sqref="F636">
    <cfRule type="expression" dxfId="0" priority="1">
      <formula>MOD(ROW(),2)=0</formula>
    </cfRule>
  </conditionalFormatting>
  <hyperlinks>
    <hyperlink ref="C2" r:id="rId1" display="Jilek@reotrade.cz" xr:uid="{00000000-0004-0000-0000-000000000000}"/>
  </hyperlinks>
  <printOptions gridLines="1"/>
  <pageMargins left="0.39370078740157483" right="0.39370078740157483" top="0.59055118110236227" bottom="0.59055118110236227" header="0.51181102362204722" footer="0.35433070866141736"/>
  <pageSetup paperSize="9" scale="72" fitToHeight="21" orientation="landscape" horizontalDpi="200" verticalDpi="200" r:id="rId2"/>
  <headerFooter alignWithMargins="0">
    <oddFooter>&amp;L&amp;8&amp;Z&amp;F&amp;R&amp;8Changes without prior notification reserved - Printed in Germany &amp;D     Page &amp;P</oddFooter>
  </headerFooter>
  <ignoredErrors>
    <ignoredError sqref="D668 D654 D381 D371 D369 D351 D283 D230 D225 D220 D216 D213 D211 D209 D206:D207 D137 D130 D117 D104 D102 D10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Price List</vt:lpstr>
      <vt:lpstr>PL_Euro</vt:lpstr>
    </vt:vector>
  </TitlesOfParts>
  <Company>JULABO Labortechnik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JULABO Price List</dc:title>
  <dc:creator>Goetz, Birgit</dc:creator>
  <cp:lastModifiedBy>Jiri JILEK</cp:lastModifiedBy>
  <cp:lastPrinted>2016-10-13T08:47:44Z</cp:lastPrinted>
  <dcterms:created xsi:type="dcterms:W3CDTF">2004-02-13T09:07:56Z</dcterms:created>
  <dcterms:modified xsi:type="dcterms:W3CDTF">2022-05-09T07:06:03Z</dcterms:modified>
</cp:coreProperties>
</file>